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8d17c3f3c49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Начало" sheetId="1" r:id="R4bdd82cfd7904a33"/>
    <x:sheet xmlns:r="http://schemas.openxmlformats.org/officeDocument/2006/relationships" name="Месячный P&amp;L" sheetId="2" r:id="R82419f3f356a432d"/>
    <x:sheet xmlns:r="http://schemas.openxmlformats.org/officeDocument/2006/relationships" name="Каналы и налоги" sheetId="3" r:id="R42bfeda12d1549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"/>
    <x:numFmt numFmtId="201" formatCode="0.0%"/>
    <x:numFmt numFmtId="202" formatCode="&quot;₾&quot;#,##0;[Red](&quot;₾&quot;#,##0);-"/>
    <x:numFmt numFmtId="203" formatCode="₾#,##0;[Red](₾#,##0);-"/>
  </x:numFmts>
  <x:fonts count="9">
    <x:font>
      <x:sz val="11"/>
      <x:name val="Carlito"/>
    </x:font>
    <x:font>
      <x:b/>
      <x:sz val="16"/>
      <x:color rgb="FF20384D"/>
      <x:name val="Arial"/>
    </x:font>
    <x:font>
      <x:b/>
      <x:sz val="11"/>
      <x:color rgb="FFFFFFFF"/>
      <x:name val="Arial"/>
    </x:font>
    <x:font>
      <x:sz val="9"/>
      <x:color rgb="FF6B5200"/>
      <x:name val="Arial"/>
    </x:font>
    <x:font>
      <x:b/>
      <x:sz val="11"/>
      <x:color rgb="FF20384D"/>
      <x:name val="Arial"/>
    </x:font>
    <x:font>
      <x:sz val="11"/>
      <x:color rgb="FF0000FF"/>
      <x:name val="Arial"/>
    </x:font>
    <x:font>
      <x:b/>
      <x:sz val="11"/>
      <x:color rgb="FF2F766F"/>
      <x:name val="Arial"/>
    </x:font>
    <x:font>
      <x:b/>
      <x:sz val="11"/>
      <x:name val="Arial"/>
    </x:font>
    <x:font>
      <x:b/>
      <x:sz val="9"/>
      <x:color rgb="FF244150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20384D"/>
      </x:patternFill>
    </x:fill>
    <x:fill>
      <x:patternFill patternType="solid">
        <x:fgColor rgb="FFFFF2CC"/>
      </x:patternFill>
    </x:fill>
    <x:fill>
      <x:patternFill patternType="solid">
        <x:fgColor rgb="FFEAF2F1"/>
      </x:patternFill>
    </x:fill>
    <x:fill>
      <x:patternFill patternType="solid">
        <x:fgColor rgb="FFE2F0D9"/>
      </x:patternFill>
    </x:fill>
    <x:fill>
      <x:patternFill patternType="solid">
        <x:fgColor rgb="FFF3F6F8"/>
      </x:patternFill>
    </x:fill>
    <x:fill>
      <x:patternFill patternType="solid">
        <x:fgColor rgb="FFEAF1F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5" fillId="3" borderId="0" xfId="0" applyNumberFormat="1" applyFont="1" applyFill="1" applyBorder="1"/>
    <x:xf numFmtId="200" fontId="5" fillId="3" borderId="0" xfId="0" applyNumberFormat="1" applyFont="1" applyFill="1" applyBorder="1"/>
    <x:xf numFmtId="201" fontId="5" fillId="3" borderId="0" xfId="0" applyNumberFormat="1" applyFont="1" applyFill="1" applyBorder="1"/>
    <x:xf numFmtId="200" fontId="5" fillId="3" borderId="0" xfId="0" applyNumberFormat="1" applyFont="1" applyFill="1" applyBorder="1" applyAlignment="1">
      <x:alignment wrapText="1"/>
    </x:xf>
    <x:xf numFmtId="201" fontId="5" fillId="3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2" fontId="6" fillId="0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202" fontId="0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wrapText="1"/>
    </x:xf>
    <x:xf numFmtId="202" fontId="7" fillId="5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wrapText="1"/>
    </x:xf>
    <x:xf numFmtId="202" fontId="0" fillId="6" borderId="0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wrapText="1"/>
    </x:xf>
    <x:xf numFmtId="202" fontId="7" fillId="6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202" fontId="0" fillId="4" borderId="0" xfId="0" applyNumberFormat="1" applyFont="1" applyFill="1" applyBorder="1" applyAlignment="1">
      <x:alignment wrapText="1"/>
    </x:xf>
    <x:xf numFmtId="0" fontId="7" fillId="4" borderId="0" xfId="0" applyNumberFormat="1" applyFont="1" applyFill="1" applyBorder="1" applyAlignment="1">
      <x:alignment wrapText="1"/>
    </x:xf>
    <x:xf numFmtId="202" fontId="7" fillId="4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wrapText="1"/>
    </x:xf>
    <x:xf numFmtId="0" fontId="8" fillId="7" borderId="0" xfId="0" applyNumberFormat="1" applyFont="1" applyFill="1" applyBorder="1" applyAlignment="1">
      <x:alignment vertical="center" wrapText="1"/>
    </x:xf>
    <x:xf numFmtId="203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6ee8bac5e54b48" /><Relationship Type="http://schemas.openxmlformats.org/officeDocument/2006/relationships/theme" Target="/xl/theme/theme1.xml" Id="Rd42a9687ecff403e" /><Relationship Type="http://schemas.openxmlformats.org/officeDocument/2006/relationships/sharedStrings" Target="/xl/sharedStrings.xml" Id="R9101224e0b4545ff" /><Relationship Type="http://schemas.openxmlformats.org/officeDocument/2006/relationships/worksheet" Target="/xl/worksheets/sheet1.xml" Id="R4bdd82cfd7904a33" /><Relationship Type="http://schemas.openxmlformats.org/officeDocument/2006/relationships/worksheet" Target="/xl/worksheets/sheet2.xml" Id="R82419f3f356a432d" /><Relationship Type="http://schemas.openxmlformats.org/officeDocument/2006/relationships/worksheet" Target="/xl/worksheets/sheet3.xml" Id="R42bfeda12d1549e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100" hidden="0" customWidth="1"/>
  </x:cols>
  <x:sheetData>
    <x:row r="1">
      <x:c r="A1" s="1" t="str">
        <x:v>hotelcafe.ge | P&amp;L небольшого отеля: пример и рабочий шаблон</x:v>
      </x:c>
    </x:row>
    <x:row r="3" ht="52" customHeight="1">
      <x:c r="A3" s="5" t="str">
        <x:v>Как использовать</x:v>
      </x:c>
      <x:c r="B3" s="6" t="str">
        <x:v>Пример построен на условном отеле в 20 номеров. Сохраните копию, затем замените все жёлтые значения на свои данные.</x:v>
      </x:c>
    </x:row>
    <x:row r="4" ht="52" customHeight="1">
      <x:c r="A4" s="5" t="str">
        <x:v>Как читать пример</x:v>
      </x:c>
      <x:c r="B4" s="6" t="str">
        <x:v>Это не рыночный прогноз и не данные реального отеля в Грузии. Место не задано; цены, загрузка, расходы и комиссии — учебные допущения.</x:v>
      </x:c>
    </x:row>
    <x:row r="5" ht="52" customHeight="1">
      <x:c r="A5" s="5" t="str">
        <x:v>Сезонность и штат</x:v>
      </x:c>
      <x:c r="B5" s="6" t="str">
        <x:v>Спрос и штат задавайте по месяцам. В строке 28 листа P&amp;L укажите только дополнительные затраты на сезонный персонал сверх постоянных зарплат; если найм не нужен, оставьте нули.</x:v>
      </x:c>
    </x:row>
    <x:row r="6" ht="52" customHeight="1">
      <x:c r="A6" s="5" t="str">
        <x:v>Продажи</x:v>
      </x:c>
      <x:c r="B6" s="6" t="str">
        <x:v>Укажите долю бронирований через OTA, прямые продажи и агентов/группы. Все доли должны суммироваться в 100%; не считайте долю Booking универсальным правилом.</x:v>
      </x:c>
    </x:row>
    <x:row r="7" ht="52" customHeight="1">
      <x:c r="A7" s="5" t="str">
        <x:v>Полные расходы</x:v>
      </x:c>
      <x:c r="B7" s="6" t="str">
        <x:v>Включите зарплату владельца по рыночной стоимости его труда, коммунальные, стирку, уборку, ремонт, аренду, маркетинг, комиссии, бухгалтерию и прочее.</x:v>
      </x:c>
    </x:row>
    <x:row r="8" ht="52" customHeight="1">
      <x:c r="A8" s="5" t="str">
        <x:v>Резерв</x:v>
      </x:c>
      <x:c r="B8" s="6" t="str">
        <x:v>В модели есть отдельный резерв на неопределённые расходы. Проверьте несколько вариантов: 20–30% и тяжёлый стресс до 50%. Это не бухгалтерская статья и не универсальная норма.</x:v>
      </x:c>
    </x:row>
    <x:row r="9" ht="52" customHeight="1">
      <x:c r="A9" s="5" t="str">
        <x:v>Что показывает</x:v>
      </x:c>
      <x:c r="B9" s="6" t="str">
        <x:v>Операционный результат до амортизации, процентов и налогов; отдельно — ориентировочный результат после резерва и введённой бухгалтером налоговой оценки.</x:v>
      </x:c>
    </x:row>
    <x:row r="10" ht="52" customHeight="1">
      <x:c r="A10" s="5" t="str">
        <x:v>Чего не показывает</x:v>
      </x:c>
      <x:c r="B10" s="6" t="str">
        <x:v>Покупку/ремонт и оборудование, НДС к уплате/зачёту, кредит и основной долг, сроки поступления денег, кассовый остаток. Для этого нужен отдельный денежный план.</x:v>
      </x:c>
    </x:row>
    <x:row r="11" ht="30" customHeight="1">
      <x:c r="A11" s="36" t="str">
        <x:v>Бесплатный шаблон от hotelcafe.ge • Расскажите на сайте, что было полезно и что улучшить</x:v>
      </x:c>
      <x:c r="B11" s="36"/>
    </x:row>
  </x:sheetData>
  <x:mergeCells>
    <x:mergeCell ref="A11:B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57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5" hidden="0" customWidth="1"/>
  </x:cols>
  <x:sheetData>
    <x:row r="1">
      <x:c r="A1" s="1" t="str">
        <x:v>Учебный пример P&amp;L и вводные для своего отеля | hotelcafe.ge</x:v>
      </x:c>
    </x:row>
    <x:row r="2">
      <x:c r="A2" s="9" t="str">
        <x:v>GEL, плановый год. Доходы без НДС. Жёлтые клетки редактируются; N — годовой итог. Доп. сезонный фонд оплаты труда — строка 28, сверх постоянного штата, нули по умолчанию.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</x:row>
    <x:row r="4">
      <x:c r="A4" s="5" t="str">
        <x:v>Показатель</x:v>
      </x:c>
      <x:c r="B4" s="5" t="str">
        <x:v>Янв</x:v>
      </x:c>
      <x:c r="C4" s="5" t="str">
        <x:v>Фев</x:v>
      </x:c>
      <x:c r="D4" s="5" t="str">
        <x:v>Мар</x:v>
      </x:c>
      <x:c r="E4" s="5" t="str">
        <x:v>Апр</x:v>
      </x:c>
      <x:c r="F4" s="5" t="str">
        <x:v>Май</x:v>
      </x:c>
      <x:c r="G4" s="5" t="str">
        <x:v>Июн</x:v>
      </x:c>
      <x:c r="H4" s="5" t="str">
        <x:v>Июл</x:v>
      </x:c>
      <x:c r="I4" s="5" t="str">
        <x:v>Авг</x:v>
      </x:c>
      <x:c r="J4" s="5" t="str">
        <x:v>Сен</x:v>
      </x:c>
      <x:c r="K4" s="5" t="str">
        <x:v>Окт</x:v>
      </x:c>
      <x:c r="L4" s="5" t="str">
        <x:v>Ноя</x:v>
      </x:c>
      <x:c r="M4" s="5" t="str">
        <x:v>Дек</x:v>
      </x:c>
      <x:c r="N4" s="5" t="str">
        <x:v>Год</x:v>
      </x:c>
    </x:row>
    <x:row r="5">
      <x:c r="A5" t="str">
        <x:v>Дней работы</x:v>
      </x:c>
      <x:c r="B5" s="15" t="n">
        <x:v>31</x:v>
      </x:c>
      <x:c r="C5" s="15" t="n">
        <x:v>28</x:v>
      </x:c>
      <x:c r="D5" s="15" t="n">
        <x:v>31</x:v>
      </x:c>
      <x:c r="E5" s="15" t="n">
        <x:v>30</x:v>
      </x:c>
      <x:c r="F5" s="15" t="n">
        <x:v>31</x:v>
      </x:c>
      <x:c r="G5" s="15" t="n">
        <x:v>30</x:v>
      </x:c>
      <x:c r="H5" s="15" t="n">
        <x:v>31</x:v>
      </x:c>
      <x:c r="I5" s="15" t="n">
        <x:v>31</x:v>
      </x:c>
      <x:c r="J5" s="15" t="n">
        <x:v>30</x:v>
      </x:c>
      <x:c r="K5" s="15" t="n">
        <x:v>31</x:v>
      </x:c>
      <x:c r="L5" s="15" t="n">
        <x:v>30</x:v>
      </x:c>
      <x:c r="M5" s="15" t="n">
        <x:v>31</x:v>
      </x:c>
      <x:c r="N5" s="6"/>
    </x:row>
    <x:row r="6">
      <x:c r="A6" t="str">
        <x:v>Номеров в продаже</x:v>
      </x:c>
      <x:c r="B6" s="15" t="n">
        <x:v>20</x:v>
      </x:c>
      <x:c r="C6" s="15" t="n">
        <x:v>20</x:v>
      </x:c>
      <x:c r="D6" s="15" t="n">
        <x:v>20</x:v>
      </x:c>
      <x:c r="E6" s="15" t="n">
        <x:v>20</x:v>
      </x:c>
      <x:c r="F6" s="15" t="n">
        <x:v>20</x:v>
      </x:c>
      <x:c r="G6" s="15" t="n">
        <x:v>20</x:v>
      </x:c>
      <x:c r="H6" s="15" t="n">
        <x:v>20</x:v>
      </x:c>
      <x:c r="I6" s="15" t="n">
        <x:v>20</x:v>
      </x:c>
      <x:c r="J6" s="15" t="n">
        <x:v>20</x:v>
      </x:c>
      <x:c r="K6" s="15" t="n">
        <x:v>20</x:v>
      </x:c>
      <x:c r="L6" s="15" t="n">
        <x:v>20</x:v>
      </x:c>
      <x:c r="M6" s="15" t="n">
        <x:v>20</x:v>
      </x:c>
      <x:c r="N6" s="6"/>
    </x:row>
    <x:row r="7">
      <x:c r="A7" t="str">
        <x:v>Загрузка</x:v>
      </x:c>
      <x:c r="B7" s="16" t="n">
        <x:v>0.25</x:v>
      </x:c>
      <x:c r="C7" s="16" t="n">
        <x:v>0.28</x:v>
      </x:c>
      <x:c r="D7" s="16" t="n">
        <x:v>0.35</x:v>
      </x:c>
      <x:c r="E7" s="16" t="n">
        <x:v>0.45</x:v>
      </x:c>
      <x:c r="F7" s="16" t="n">
        <x:v>0.55</x:v>
      </x:c>
      <x:c r="G7" s="16" t="n">
        <x:v>0.68</x:v>
      </x:c>
      <x:c r="H7" s="16" t="n">
        <x:v>0.78</x:v>
      </x:c>
      <x:c r="I7" s="16" t="n">
        <x:v>0.75</x:v>
      </x:c>
      <x:c r="J7" s="16" t="n">
        <x:v>0.55</x:v>
      </x:c>
      <x:c r="K7" s="16" t="n">
        <x:v>0.42</x:v>
      </x:c>
      <x:c r="L7" s="16" t="n">
        <x:v>0.32</x:v>
      </x:c>
      <x:c r="M7" s="16" t="n">
        <x:v>0.26</x:v>
      </x:c>
      <x:c r="N7" s="6"/>
    </x:row>
    <x:row r="8">
      <x:c r="A8" t="str">
        <x:v>ADR без НДС, GEL</x:v>
      </x:c>
      <x:c r="B8" s="15" t="n">
        <x:v>145</x:v>
      </x:c>
      <x:c r="C8" s="15" t="n">
        <x:v>145</x:v>
      </x:c>
      <x:c r="D8" s="15" t="n">
        <x:v>155</x:v>
      </x:c>
      <x:c r="E8" s="15" t="n">
        <x:v>175</x:v>
      </x:c>
      <x:c r="F8" s="15" t="n">
        <x:v>205</x:v>
      </x:c>
      <x:c r="G8" s="15" t="n">
        <x:v>245</x:v>
      </x:c>
      <x:c r="H8" s="15" t="n">
        <x:v>285</x:v>
      </x:c>
      <x:c r="I8" s="15" t="n">
        <x:v>275</x:v>
      </x:c>
      <x:c r="J8" s="15" t="n">
        <x:v>225</x:v>
      </x:c>
      <x:c r="K8" s="15" t="n">
        <x:v>195</x:v>
      </x:c>
      <x:c r="L8" s="15" t="n">
        <x:v>165</x:v>
      </x:c>
      <x:c r="M8" s="15" t="n">
        <x:v>150</x:v>
      </x:c>
      <x:c r="N8" s="6"/>
    </x:row>
    <x:row r="9">
      <x:c r="A9" t="str">
        <x:v>Доп. выручка на проданную ночь, GEL</x:v>
      </x:c>
      <x:c r="B9" s="15" t="n">
        <x:v>20</x:v>
      </x:c>
      <x:c r="C9" s="15" t="n">
        <x:v>20</x:v>
      </x:c>
      <x:c r="D9" s="15" t="n">
        <x:v>20</x:v>
      </x:c>
      <x:c r="E9" s="15" t="n">
        <x:v>20</x:v>
      </x:c>
      <x:c r="F9" s="15" t="n">
        <x:v>20</x:v>
      </x:c>
      <x:c r="G9" s="15" t="n">
        <x:v>20</x:v>
      </x:c>
      <x:c r="H9" s="15" t="n">
        <x:v>20</x:v>
      </x:c>
      <x:c r="I9" s="15" t="n">
        <x:v>20</x:v>
      </x:c>
      <x:c r="J9" s="15" t="n">
        <x:v>20</x:v>
      </x:c>
      <x:c r="K9" s="15" t="n">
        <x:v>20</x:v>
      </x:c>
      <x:c r="L9" s="15" t="n">
        <x:v>20</x:v>
      </x:c>
      <x:c r="M9" s="15" t="n">
        <x:v>20</x:v>
      </x:c>
      <x:c r="N9" s="6"/>
    </x:row>
    <x:row r="10">
      <x:c r="A10" t="str">
        <x:v>OTA доля номерных продаж</x:v>
      </x:c>
      <x:c r="B10" s="16" t="n">
        <x:v>0.55</x:v>
      </x:c>
      <x:c r="C10" s="16" t="n">
        <x:v>0.55</x:v>
      </x:c>
      <x:c r="D10" s="16" t="n">
        <x:v>0.55</x:v>
      </x:c>
      <x:c r="E10" s="16" t="n">
        <x:v>0.55</x:v>
      </x:c>
      <x:c r="F10" s="16" t="n">
        <x:v>0.55</x:v>
      </x:c>
      <x:c r="G10" s="16" t="n">
        <x:v>0.55</x:v>
      </x:c>
      <x:c r="H10" s="16" t="n">
        <x:v>0.55</x:v>
      </x:c>
      <x:c r="I10" s="16" t="n">
        <x:v>0.55</x:v>
      </x:c>
      <x:c r="J10" s="16" t="n">
        <x:v>0.55</x:v>
      </x:c>
      <x:c r="K10" s="16" t="n">
        <x:v>0.55</x:v>
      </x:c>
      <x:c r="L10" s="16" t="n">
        <x:v>0.55</x:v>
      </x:c>
      <x:c r="M10" s="16" t="n">
        <x:v>0.55</x:v>
      </x:c>
      <x:c r="N10" s="6"/>
    </x:row>
    <x:row r="11">
      <x:c r="A11" t="str">
        <x:v>Прямые продажи доля</x:v>
      </x:c>
      <x:c r="B11" s="16" t="n">
        <x:v>0.25</x:v>
      </x:c>
      <x:c r="C11" s="16" t="n">
        <x:v>0.25</x:v>
      </x:c>
      <x:c r="D11" s="16" t="n">
        <x:v>0.25</x:v>
      </x:c>
      <x:c r="E11" s="16" t="n">
        <x:v>0.25</x:v>
      </x:c>
      <x:c r="F11" s="16" t="n">
        <x:v>0.25</x:v>
      </x:c>
      <x:c r="G11" s="16" t="n">
        <x:v>0.25</x:v>
      </x:c>
      <x:c r="H11" s="16" t="n">
        <x:v>0.25</x:v>
      </x:c>
      <x:c r="I11" s="16" t="n">
        <x:v>0.25</x:v>
      </x:c>
      <x:c r="J11" s="16" t="n">
        <x:v>0.25</x:v>
      </x:c>
      <x:c r="K11" s="16" t="n">
        <x:v>0.25</x:v>
      </x:c>
      <x:c r="L11" s="16" t="n">
        <x:v>0.25</x:v>
      </x:c>
      <x:c r="M11" s="16" t="n">
        <x:v>0.25</x:v>
      </x:c>
      <x:c r="N11" s="6"/>
    </x:row>
    <x:row r="12">
      <x:c r="A12" t="str">
        <x:v>Агенты и группы доля</x:v>
      </x:c>
      <x:c r="B12" s="16" t="n">
        <x:v>0.2</x:v>
      </x:c>
      <x:c r="C12" s="16" t="n">
        <x:v>0.2</x:v>
      </x:c>
      <x:c r="D12" s="16" t="n">
        <x:v>0.2</x:v>
      </x:c>
      <x:c r="E12" s="16" t="n">
        <x:v>0.2</x:v>
      </x:c>
      <x:c r="F12" s="16" t="n">
        <x:v>0.2</x:v>
      </x:c>
      <x:c r="G12" s="16" t="n">
        <x:v>0.2</x:v>
      </x:c>
      <x:c r="H12" s="16" t="n">
        <x:v>0.2</x:v>
      </x:c>
      <x:c r="I12" s="16" t="n">
        <x:v>0.2</x:v>
      </x:c>
      <x:c r="J12" s="16" t="n">
        <x:v>0.2</x:v>
      </x:c>
      <x:c r="K12" s="16" t="n">
        <x:v>0.2</x:v>
      </x:c>
      <x:c r="L12" s="16" t="n">
        <x:v>0.2</x:v>
      </x:c>
      <x:c r="M12" s="16" t="n">
        <x:v>0.2</x:v>
      </x:c>
      <x:c r="N12" s="6"/>
    </x:row>
    <x:row r="13">
      <x:c r="A13" t="str">
        <x:v>Комиссия OTA</x:v>
      </x:c>
      <x:c r="B13" s="16" t="n">
        <x:v>0.18</x:v>
      </x:c>
      <x:c r="C13" s="16" t="n">
        <x:v>0.18</x:v>
      </x:c>
      <x:c r="D13" s="16" t="n">
        <x:v>0.18</x:v>
      </x:c>
      <x:c r="E13" s="16" t="n">
        <x:v>0.18</x:v>
      </x:c>
      <x:c r="F13" s="16" t="n">
        <x:v>0.18</x:v>
      </x:c>
      <x:c r="G13" s="16" t="n">
        <x:v>0.18</x:v>
      </x:c>
      <x:c r="H13" s="16" t="n">
        <x:v>0.18</x:v>
      </x:c>
      <x:c r="I13" s="16" t="n">
        <x:v>0.18</x:v>
      </x:c>
      <x:c r="J13" s="16" t="n">
        <x:v>0.18</x:v>
      </x:c>
      <x:c r="K13" s="16" t="n">
        <x:v>0.18</x:v>
      </x:c>
      <x:c r="L13" s="16" t="n">
        <x:v>0.18</x:v>
      </x:c>
      <x:c r="M13" s="16" t="n">
        <x:v>0.18</x:v>
      </x:c>
      <x:c r="N13" s="6"/>
    </x:row>
    <x:row r="14">
      <x:c r="A14" t="str">
        <x:v>Стоимость прямого канала</x:v>
      </x:c>
      <x:c r="B14" s="16" t="n">
        <x:v>0.025</x:v>
      </x:c>
      <x:c r="C14" s="16" t="n">
        <x:v>0.025</x:v>
      </x:c>
      <x:c r="D14" s="16" t="n">
        <x:v>0.025</x:v>
      </x:c>
      <x:c r="E14" s="16" t="n">
        <x:v>0.025</x:v>
      </x:c>
      <x:c r="F14" s="16" t="n">
        <x:v>0.025</x:v>
      </x:c>
      <x:c r="G14" s="16" t="n">
        <x:v>0.025</x:v>
      </x:c>
      <x:c r="H14" s="16" t="n">
        <x:v>0.025</x:v>
      </x:c>
      <x:c r="I14" s="16" t="n">
        <x:v>0.025</x:v>
      </x:c>
      <x:c r="J14" s="16" t="n">
        <x:v>0.025</x:v>
      </x:c>
      <x:c r="K14" s="16" t="n">
        <x:v>0.025</x:v>
      </x:c>
      <x:c r="L14" s="16" t="n">
        <x:v>0.025</x:v>
      </x:c>
      <x:c r="M14" s="16" t="n">
        <x:v>0.025</x:v>
      </x:c>
      <x:c r="N14" s="6"/>
    </x:row>
    <x:row r="15">
      <x:c r="A15" t="str">
        <x:v>Комиссия агента / группы</x:v>
      </x:c>
      <x:c r="B15" s="16" t="n">
        <x:v>0.12</x:v>
      </x:c>
      <x:c r="C15" s="16" t="n">
        <x:v>0.12</x:v>
      </x:c>
      <x:c r="D15" s="16" t="n">
        <x:v>0.12</x:v>
      </x:c>
      <x:c r="E15" s="16" t="n">
        <x:v>0.12</x:v>
      </x:c>
      <x:c r="F15" s="16" t="n">
        <x:v>0.12</x:v>
      </x:c>
      <x:c r="G15" s="16" t="n">
        <x:v>0.12</x:v>
      </x:c>
      <x:c r="H15" s="16" t="n">
        <x:v>0.12</x:v>
      </x:c>
      <x:c r="I15" s="16" t="n">
        <x:v>0.12</x:v>
      </x:c>
      <x:c r="J15" s="16" t="n">
        <x:v>0.12</x:v>
      </x:c>
      <x:c r="K15" s="16" t="n">
        <x:v>0.12</x:v>
      </x:c>
      <x:c r="L15" s="16" t="n">
        <x:v>0.12</x:v>
      </x:c>
      <x:c r="M15" s="16" t="n">
        <x:v>0.12</x:v>
      </x:c>
      <x:c r="N15" s="6"/>
    </x:row>
    <x:row r="16">
      <x:c r="A16" t="str">
        <x:v>Зарплаты, включая труд владельца, GEL</x:v>
      </x:c>
      <x:c r="B16" s="15" t="n">
        <x:v>22000</x:v>
      </x:c>
      <x:c r="C16" s="15" t="n">
        <x:v>22000</x:v>
      </x:c>
      <x:c r="D16" s="15" t="n">
        <x:v>22000</x:v>
      </x:c>
      <x:c r="E16" s="15" t="n">
        <x:v>22000</x:v>
      </x:c>
      <x:c r="F16" s="15" t="n">
        <x:v>22000</x:v>
      </x:c>
      <x:c r="G16" s="15" t="n">
        <x:v>22000</x:v>
      </x:c>
      <x:c r="H16" s="15" t="n">
        <x:v>22000</x:v>
      </x:c>
      <x:c r="I16" s="15" t="n">
        <x:v>22000</x:v>
      </x:c>
      <x:c r="J16" s="15" t="n">
        <x:v>22000</x:v>
      </x:c>
      <x:c r="K16" s="15" t="n">
        <x:v>22000</x:v>
      </x:c>
      <x:c r="L16" s="15" t="n">
        <x:v>22000</x:v>
      </x:c>
      <x:c r="M16" s="15" t="n">
        <x:v>22000</x:v>
      </x:c>
      <x:c r="N16" s="6"/>
    </x:row>
    <x:row r="17">
      <x:c r="A17" t="str">
        <x:v>Коммунальные фиксированно, GEL</x:v>
      </x:c>
      <x:c r="B17" s="15" t="n">
        <x:v>4500</x:v>
      </x:c>
      <x:c r="C17" s="15" t="n">
        <x:v>4500</x:v>
      </x:c>
      <x:c r="D17" s="15" t="n">
        <x:v>4500</x:v>
      </x:c>
      <x:c r="E17" s="15" t="n">
        <x:v>4500</x:v>
      </x:c>
      <x:c r="F17" s="15" t="n">
        <x:v>4500</x:v>
      </x:c>
      <x:c r="G17" s="15" t="n">
        <x:v>4500</x:v>
      </x:c>
      <x:c r="H17" s="15" t="n">
        <x:v>4500</x:v>
      </x:c>
      <x:c r="I17" s="15" t="n">
        <x:v>4500</x:v>
      </x:c>
      <x:c r="J17" s="15" t="n">
        <x:v>4500</x:v>
      </x:c>
      <x:c r="K17" s="15" t="n">
        <x:v>4500</x:v>
      </x:c>
      <x:c r="L17" s="15" t="n">
        <x:v>4500</x:v>
      </x:c>
      <x:c r="M17" s="15" t="n">
        <x:v>4500</x:v>
      </x:c>
      <x:c r="N17" s="6"/>
    </x:row>
    <x:row r="18">
      <x:c r="A18" t="str">
        <x:v>Коммунальные на проданную ночь, GEL</x:v>
      </x:c>
      <x:c r="B18" s="15" t="n">
        <x:v>14</x:v>
      </x:c>
      <x:c r="C18" s="15" t="n">
        <x:v>14</x:v>
      </x:c>
      <x:c r="D18" s="15" t="n">
        <x:v>14</x:v>
      </x:c>
      <x:c r="E18" s="15" t="n">
        <x:v>14</x:v>
      </x:c>
      <x:c r="F18" s="15" t="n">
        <x:v>14</x:v>
      </x:c>
      <x:c r="G18" s="15" t="n">
        <x:v>14</x:v>
      </x:c>
      <x:c r="H18" s="15" t="n">
        <x:v>14</x:v>
      </x:c>
      <x:c r="I18" s="15" t="n">
        <x:v>14</x:v>
      </x:c>
      <x:c r="J18" s="15" t="n">
        <x:v>14</x:v>
      </x:c>
      <x:c r="K18" s="15" t="n">
        <x:v>14</x:v>
      </x:c>
      <x:c r="L18" s="15" t="n">
        <x:v>14</x:v>
      </x:c>
      <x:c r="M18" s="15" t="n">
        <x:v>14</x:v>
      </x:c>
      <x:c r="N18" s="6"/>
    </x:row>
    <x:row r="19">
      <x:c r="A19" t="str">
        <x:v>Уборка, прачечная, amenities на ночь, GEL</x:v>
      </x:c>
      <x:c r="B19" s="15" t="n">
        <x:v>15</x:v>
      </x:c>
      <x:c r="C19" s="15" t="n">
        <x:v>15</x:v>
      </x:c>
      <x:c r="D19" s="15" t="n">
        <x:v>15</x:v>
      </x:c>
      <x:c r="E19" s="15" t="n">
        <x:v>15</x:v>
      </x:c>
      <x:c r="F19" s="15" t="n">
        <x:v>15</x:v>
      </x:c>
      <x:c r="G19" s="15" t="n">
        <x:v>15</x:v>
      </x:c>
      <x:c r="H19" s="15" t="n">
        <x:v>15</x:v>
      </x:c>
      <x:c r="I19" s="15" t="n">
        <x:v>15</x:v>
      </x:c>
      <x:c r="J19" s="15" t="n">
        <x:v>15</x:v>
      </x:c>
      <x:c r="K19" s="15" t="n">
        <x:v>15</x:v>
      </x:c>
      <x:c r="L19" s="15" t="n">
        <x:v>15</x:v>
      </x:c>
      <x:c r="M19" s="15" t="n">
        <x:v>15</x:v>
      </x:c>
      <x:c r="N19" s="6"/>
    </x:row>
    <x:row r="20">
      <x:c r="A20" t="str">
        <x:v>Себестоимость доп. выручки</x:v>
      </x:c>
      <x:c r="B20" s="16" t="n">
        <x:v>0.35</x:v>
      </x:c>
      <x:c r="C20" s="16" t="n">
        <x:v>0.35</x:v>
      </x:c>
      <x:c r="D20" s="16" t="n">
        <x:v>0.35</x:v>
      </x:c>
      <x:c r="E20" s="16" t="n">
        <x:v>0.35</x:v>
      </x:c>
      <x:c r="F20" s="16" t="n">
        <x:v>0.35</x:v>
      </x:c>
      <x:c r="G20" s="16" t="n">
        <x:v>0.35</x:v>
      </x:c>
      <x:c r="H20" s="16" t="n">
        <x:v>0.35</x:v>
      </x:c>
      <x:c r="I20" s="16" t="n">
        <x:v>0.35</x:v>
      </x:c>
      <x:c r="J20" s="16" t="n">
        <x:v>0.35</x:v>
      </x:c>
      <x:c r="K20" s="16" t="n">
        <x:v>0.35</x:v>
      </x:c>
      <x:c r="L20" s="16" t="n">
        <x:v>0.35</x:v>
      </x:c>
      <x:c r="M20" s="16" t="n">
        <x:v>0.35</x:v>
      </x:c>
      <x:c r="N20" s="6"/>
    </x:row>
    <x:row r="21">
      <x:c r="A21" t="str">
        <x:v>Аренда / использование объекта, GEL</x:v>
      </x:c>
      <x:c r="B21" s="15" t="n">
        <x:v>0</x:v>
      </x:c>
      <x:c r="C21" s="15" t="n">
        <x:v>0</x:v>
      </x:c>
      <x:c r="D21" s="15" t="n">
        <x:v>0</x:v>
      </x:c>
      <x:c r="E21" s="15" t="n">
        <x:v>0</x:v>
      </x:c>
      <x:c r="F21" s="15" t="n">
        <x:v>0</x:v>
      </x:c>
      <x:c r="G21" s="15" t="n">
        <x:v>0</x:v>
      </x:c>
      <x:c r="H21" s="15" t="n">
        <x:v>0</x:v>
      </x:c>
      <x:c r="I21" s="15" t="n">
        <x:v>0</x:v>
      </x:c>
      <x:c r="J21" s="15" t="n">
        <x:v>0</x:v>
      </x:c>
      <x:c r="K21" s="15" t="n">
        <x:v>0</x:v>
      </x:c>
      <x:c r="L21" s="15" t="n">
        <x:v>0</x:v>
      </x:c>
      <x:c r="M21" s="15" t="n">
        <x:v>0</x:v>
      </x:c>
      <x:c r="N21" s="6"/>
    </x:row>
    <x:row r="22">
      <x:c r="A22" t="str">
        <x:v>Обслуживание и ремонт, GEL</x:v>
      </x:c>
      <x:c r="B22" s="15" t="n">
        <x:v>2500</x:v>
      </x:c>
      <x:c r="C22" s="15" t="n">
        <x:v>2500</x:v>
      </x:c>
      <x:c r="D22" s="15" t="n">
        <x:v>2500</x:v>
      </x:c>
      <x:c r="E22" s="15" t="n">
        <x:v>2500</x:v>
      </x:c>
      <x:c r="F22" s="15" t="n">
        <x:v>2500</x:v>
      </x:c>
      <x:c r="G22" s="15" t="n">
        <x:v>2500</x:v>
      </x:c>
      <x:c r="H22" s="15" t="n">
        <x:v>2500</x:v>
      </x:c>
      <x:c r="I22" s="15" t="n">
        <x:v>2500</x:v>
      </x:c>
      <x:c r="J22" s="15" t="n">
        <x:v>2500</x:v>
      </x:c>
      <x:c r="K22" s="15" t="n">
        <x:v>2500</x:v>
      </x:c>
      <x:c r="L22" s="15" t="n">
        <x:v>2500</x:v>
      </x:c>
      <x:c r="M22" s="15" t="n">
        <x:v>2500</x:v>
      </x:c>
      <x:c r="N22" s="6"/>
    </x:row>
    <x:row r="23">
      <x:c r="A23" t="str">
        <x:v>Бухгалтерия, софт, связь, страхование, GEL</x:v>
      </x:c>
      <x:c r="B23" s="15" t="n">
        <x:v>1400</x:v>
      </x:c>
      <x:c r="C23" s="15" t="n">
        <x:v>1400</x:v>
      </x:c>
      <x:c r="D23" s="15" t="n">
        <x:v>1400</x:v>
      </x:c>
      <x:c r="E23" s="15" t="n">
        <x:v>1400</x:v>
      </x:c>
      <x:c r="F23" s="15" t="n">
        <x:v>1400</x:v>
      </x:c>
      <x:c r="G23" s="15" t="n">
        <x:v>1400</x:v>
      </x:c>
      <x:c r="H23" s="15" t="n">
        <x:v>1400</x:v>
      </x:c>
      <x:c r="I23" s="15" t="n">
        <x:v>1400</x:v>
      </x:c>
      <x:c r="J23" s="15" t="n">
        <x:v>1400</x:v>
      </x:c>
      <x:c r="K23" s="15" t="n">
        <x:v>1400</x:v>
      </x:c>
      <x:c r="L23" s="15" t="n">
        <x:v>1400</x:v>
      </x:c>
      <x:c r="M23" s="15" t="n">
        <x:v>1400</x:v>
      </x:c>
      <x:c r="N23" s="6"/>
    </x:row>
    <x:row r="24">
      <x:c r="A24" t="str">
        <x:v>Маркетинг и продажи, GEL</x:v>
      </x:c>
      <x:c r="B24" s="15" t="n">
        <x:v>1800</x:v>
      </x:c>
      <x:c r="C24" s="15" t="n">
        <x:v>1800</x:v>
      </x:c>
      <x:c r="D24" s="15" t="n">
        <x:v>1800</x:v>
      </x:c>
      <x:c r="E24" s="15" t="n">
        <x:v>1800</x:v>
      </x:c>
      <x:c r="F24" s="15" t="n">
        <x:v>1800</x:v>
      </x:c>
      <x:c r="G24" s="15" t="n">
        <x:v>1800</x:v>
      </x:c>
      <x:c r="H24" s="15" t="n">
        <x:v>1800</x:v>
      </x:c>
      <x:c r="I24" s="15" t="n">
        <x:v>1800</x:v>
      </x:c>
      <x:c r="J24" s="15" t="n">
        <x:v>1800</x:v>
      </x:c>
      <x:c r="K24" s="15" t="n">
        <x:v>1800</x:v>
      </x:c>
      <x:c r="L24" s="15" t="n">
        <x:v>1800</x:v>
      </x:c>
      <x:c r="M24" s="15" t="n">
        <x:v>1800</x:v>
      </x:c>
      <x:c r="N24" s="6"/>
    </x:row>
    <x:row r="25">
      <x:c r="A25" t="str">
        <x:v>Другие регулярные расходы, GEL</x:v>
      </x:c>
      <x:c r="B25" s="15" t="n">
        <x:v>2500</x:v>
      </x:c>
      <x:c r="C25" s="15" t="n">
        <x:v>2500</x:v>
      </x:c>
      <x:c r="D25" s="15" t="n">
        <x:v>2500</x:v>
      </x:c>
      <x:c r="E25" s="15" t="n">
        <x:v>2500</x:v>
      </x:c>
      <x:c r="F25" s="15" t="n">
        <x:v>2500</x:v>
      </x:c>
      <x:c r="G25" s="15" t="n">
        <x:v>2500</x:v>
      </x:c>
      <x:c r="H25" s="15" t="n">
        <x:v>2500</x:v>
      </x:c>
      <x:c r="I25" s="15" t="n">
        <x:v>2500</x:v>
      </x:c>
      <x:c r="J25" s="15" t="n">
        <x:v>2500</x:v>
      </x:c>
      <x:c r="K25" s="15" t="n">
        <x:v>2500</x:v>
      </x:c>
      <x:c r="L25" s="15" t="n">
        <x:v>2500</x:v>
      </x:c>
      <x:c r="M25" s="15" t="n">
        <x:v>2500</x:v>
      </x:c>
      <x:c r="N25" s="6"/>
    </x:row>
    <x:row r="26">
      <x:c r="A26" t="str">
        <x:v>Резерв на неизвестные расходы</x:v>
      </x:c>
      <x:c r="B26" s="16" t="n">
        <x:v>0.25</x:v>
      </x:c>
      <x:c r="C26" s="16" t="n">
        <x:v>0.25</x:v>
      </x:c>
      <x:c r="D26" s="16" t="n">
        <x:v>0.25</x:v>
      </x:c>
      <x:c r="E26" s="16" t="n">
        <x:v>0.25</x:v>
      </x:c>
      <x:c r="F26" s="16" t="n">
        <x:v>0.25</x:v>
      </x:c>
      <x:c r="G26" s="16" t="n">
        <x:v>0.25</x:v>
      </x:c>
      <x:c r="H26" s="16" t="n">
        <x:v>0.25</x:v>
      </x:c>
      <x:c r="I26" s="16" t="n">
        <x:v>0.25</x:v>
      </x:c>
      <x:c r="J26" s="16" t="n">
        <x:v>0.25</x:v>
      </x:c>
      <x:c r="K26" s="16" t="n">
        <x:v>0.25</x:v>
      </x:c>
      <x:c r="L26" s="16" t="n">
        <x:v>0.25</x:v>
      </x:c>
      <x:c r="M26" s="16" t="n">
        <x:v>0.25</x:v>
      </x:c>
      <x:c r="N26" s="6"/>
    </x:row>
    <x:row r="27">
      <x:c r="A27" t="str">
        <x:v>Налоговая оценка от бухгалтера, GEL</x:v>
      </x:c>
      <x:c r="B27" s="15" t="n">
        <x:v>0</x:v>
      </x:c>
      <x:c r="C27" s="15" t="n">
        <x:v>0</x:v>
      </x:c>
      <x:c r="D27" s="15" t="n">
        <x:v>0</x:v>
      </x:c>
      <x:c r="E27" s="15" t="n">
        <x:v>0</x:v>
      </x:c>
      <x:c r="F27" s="15" t="n">
        <x:v>0</x:v>
      </x:c>
      <x:c r="G27" s="15" t="n">
        <x:v>0</x:v>
      </x:c>
      <x:c r="H27" s="15" t="n">
        <x:v>0</x:v>
      </x:c>
      <x:c r="I27" s="15" t="n">
        <x:v>0</x:v>
      </x:c>
      <x:c r="J27" s="15" t="n">
        <x:v>0</x:v>
      </x:c>
      <x:c r="K27" s="15" t="n">
        <x:v>0</x:v>
      </x:c>
      <x:c r="L27" s="15" t="n">
        <x:v>0</x:v>
      </x:c>
      <x:c r="M27" s="15" t="n">
        <x:v>0</x:v>
      </x:c>
      <x:c r="N27" s="6"/>
    </x:row>
    <x:row r="28">
      <x:c r="A28" t="str">
        <x:v>Доп. сезонный фонд оплаты труда, GEL</x:v>
      </x:c>
      <x:c r="B28" s="15" t="n">
        <x:v>0</x:v>
      </x:c>
      <x:c r="C28" s="15" t="n">
        <x:v>0</x:v>
      </x:c>
      <x:c r="D28" s="15" t="n">
        <x:v>0</x:v>
      </x:c>
      <x:c r="E28" s="15" t="n">
        <x:v>0</x:v>
      </x:c>
      <x:c r="F28" s="15" t="n">
        <x:v>0</x:v>
      </x:c>
      <x:c r="G28" s="15" t="n">
        <x:v>0</x:v>
      </x:c>
      <x:c r="H28" s="15" t="n">
        <x:v>0</x:v>
      </x:c>
      <x:c r="I28" s="15" t="n">
        <x:v>0</x:v>
      </x:c>
      <x:c r="J28" s="15" t="n">
        <x:v>0</x:v>
      </x:c>
      <x:c r="K28" s="15" t="n">
        <x:v>0</x:v>
      </x:c>
      <x:c r="L28" s="15" t="n">
        <x:v>0</x:v>
      </x:c>
      <x:c r="M28" s="15" t="n">
        <x:v>0</x:v>
      </x:c>
      <x:c r="N28" s="37" t="n">
        <x:f>SUM(B28:M28)</x:f>
        <x:v>0</x:v>
      </x:c>
    </x:row>
    <x:row r="29">
      <x:c r="A29" s="11" t="str">
        <x:v>Расчётные строки P&amp;L — формулы связаны с вводными выше</x:v>
      </x:c>
      <x:c r="B29" s="17"/>
      <x:c r="C29" s="17"/>
      <x:c r="D29" s="17"/>
      <x:c r="E29" s="17"/>
      <x:c r="F29" s="17"/>
      <x:c r="G29" s="17"/>
      <x:c r="H29" s="17"/>
      <x:c r="I29" s="17"/>
      <x:c r="J29" s="17"/>
      <x:c r="K29" s="17"/>
      <x:c r="L29" s="17"/>
      <x:c r="M29" s="17"/>
      <x:c r="N29" s="17"/>
    </x:row>
    <x:row r="30">
      <x:c r="A30" s="6" t="str">
        <x:v>Доступные номеро-ночи</x:v>
      </x:c>
      <x:c r="B30" s="19" t="n">
        <x:f>B5*B6</x:f>
        <x:v>620</x:v>
      </x:c>
      <x:c r="C30" s="19" t="n">
        <x:f>C5*C6</x:f>
        <x:v>560</x:v>
      </x:c>
      <x:c r="D30" s="19" t="n">
        <x:f>D5*D6</x:f>
        <x:v>620</x:v>
      </x:c>
      <x:c r="E30" s="19" t="n">
        <x:f>E5*E6</x:f>
        <x:v>600</x:v>
      </x:c>
      <x:c r="F30" s="19" t="n">
        <x:f>F5*F6</x:f>
        <x:v>620</x:v>
      </x:c>
      <x:c r="G30" s="19" t="n">
        <x:f>G5*G6</x:f>
        <x:v>600</x:v>
      </x:c>
      <x:c r="H30" s="19" t="n">
        <x:f>H5*H6</x:f>
        <x:v>620</x:v>
      </x:c>
      <x:c r="I30" s="19" t="n">
        <x:f>I5*I6</x:f>
        <x:v>620</x:v>
      </x:c>
      <x:c r="J30" s="19" t="n">
        <x:f>J5*J6</x:f>
        <x:v>600</x:v>
      </x:c>
      <x:c r="K30" s="19" t="n">
        <x:f>K5*K6</x:f>
        <x:v>620</x:v>
      </x:c>
      <x:c r="L30" s="19" t="n">
        <x:f>L5*L6</x:f>
        <x:v>600</x:v>
      </x:c>
      <x:c r="M30" s="19" t="n">
        <x:f>M5*M6</x:f>
        <x:v>620</x:v>
      </x:c>
      <x:c r="N30" s="19" t="n">
        <x:f>SUM(B30:M30)</x:f>
        <x:v>7300</x:v>
      </x:c>
    </x:row>
    <x:row r="31">
      <x:c r="A31" s="6" t="str">
        <x:v>Проданные номеро-ночи</x:v>
      </x:c>
      <x:c r="B31" s="19" t="n">
        <x:f>B30*B7</x:f>
        <x:v>155</x:v>
      </x:c>
      <x:c r="C31" s="19" t="n">
        <x:f>C30*C7</x:f>
        <x:v>156.8</x:v>
      </x:c>
      <x:c r="D31" s="19" t="n">
        <x:f>D30*D7</x:f>
        <x:v>217</x:v>
      </x:c>
      <x:c r="E31" s="19" t="n">
        <x:f>E30*E7</x:f>
        <x:v>270</x:v>
      </x:c>
      <x:c r="F31" s="19" t="n">
        <x:f>F30*F7</x:f>
        <x:v>341</x:v>
      </x:c>
      <x:c r="G31" s="19" t="n">
        <x:f>G30*G7</x:f>
        <x:v>408.00000000000006</x:v>
      </x:c>
      <x:c r="H31" s="19" t="n">
        <x:f>H30*H7</x:f>
        <x:v>483.6</x:v>
      </x:c>
      <x:c r="I31" s="19" t="n">
        <x:f>I30*I7</x:f>
        <x:v>465</x:v>
      </x:c>
      <x:c r="J31" s="19" t="n">
        <x:f>J30*J7</x:f>
        <x:v>330</x:v>
      </x:c>
      <x:c r="K31" s="19" t="n">
        <x:f>K30*K7</x:f>
        <x:v>260.4</x:v>
      </x:c>
      <x:c r="L31" s="19" t="n">
        <x:f>L30*L7</x:f>
        <x:v>192</x:v>
      </x:c>
      <x:c r="M31" s="19" t="n">
        <x:f>M30*M7</x:f>
        <x:v>161.20000000000002</x:v>
      </x:c>
      <x:c r="N31" s="19" t="n">
        <x:f>SUM(B31:M31)</x:f>
        <x:v>3440</x:v>
      </x:c>
    </x:row>
    <x:row r="32">
      <x:c r="A32" s="6" t="str">
        <x:v>Номерная выручка</x:v>
      </x:c>
      <x:c r="B32" s="18" t="n">
        <x:f>B31*B8</x:f>
        <x:v>22475</x:v>
      </x:c>
      <x:c r="C32" s="18" t="n">
        <x:f>C31*C8</x:f>
        <x:v>22736</x:v>
      </x:c>
      <x:c r="D32" s="18" t="n">
        <x:f>D31*D8</x:f>
        <x:v>33635</x:v>
      </x:c>
      <x:c r="E32" s="18" t="n">
        <x:f>E31*E8</x:f>
        <x:v>47250</x:v>
      </x:c>
      <x:c r="F32" s="18" t="n">
        <x:f>F31*F8</x:f>
        <x:v>69905</x:v>
      </x:c>
      <x:c r="G32" s="18" t="n">
        <x:f>G31*G8</x:f>
        <x:v>99960.00000000001</x:v>
      </x:c>
      <x:c r="H32" s="18" t="n">
        <x:f>H31*H8</x:f>
        <x:v>137826</x:v>
      </x:c>
      <x:c r="I32" s="18" t="n">
        <x:f>I31*I8</x:f>
        <x:v>127875</x:v>
      </x:c>
      <x:c r="J32" s="18" t="n">
        <x:f>J31*J8</x:f>
        <x:v>74250</x:v>
      </x:c>
      <x:c r="K32" s="18" t="n">
        <x:f>K31*K8</x:f>
        <x:v>50777.99999999999</x:v>
      </x:c>
      <x:c r="L32" s="18" t="n">
        <x:f>L31*L8</x:f>
        <x:v>31680</x:v>
      </x:c>
      <x:c r="M32" s="18" t="n">
        <x:f>M31*M8</x:f>
        <x:v>24180.000000000004</x:v>
      </x:c>
      <x:c r="N32" s="18" t="n">
        <x:f>SUM(B32:M32)</x:f>
        <x:v>742550</x:v>
      </x:c>
    </x:row>
    <x:row r="33">
      <x:c r="A33" s="6" t="str">
        <x:v>Дополнительная выручка</x:v>
      </x:c>
      <x:c r="B33" s="18" t="n">
        <x:f>B31*B9</x:f>
        <x:v>3100</x:v>
      </x:c>
      <x:c r="C33" s="18" t="n">
        <x:f>C31*C9</x:f>
        <x:v>3136</x:v>
      </x:c>
      <x:c r="D33" s="18" t="n">
        <x:f>D31*D9</x:f>
        <x:v>4340</x:v>
      </x:c>
      <x:c r="E33" s="18" t="n">
        <x:f>E31*E9</x:f>
        <x:v>5400</x:v>
      </x:c>
      <x:c r="F33" s="18" t="n">
        <x:f>F31*F9</x:f>
        <x:v>6820</x:v>
      </x:c>
      <x:c r="G33" s="18" t="n">
        <x:f>G31*G9</x:f>
        <x:v>8160.000000000001</x:v>
      </x:c>
      <x:c r="H33" s="18" t="n">
        <x:f>H31*H9</x:f>
        <x:v>9672</x:v>
      </x:c>
      <x:c r="I33" s="18" t="n">
        <x:f>I31*I9</x:f>
        <x:v>9300</x:v>
      </x:c>
      <x:c r="J33" s="18" t="n">
        <x:f>J31*J9</x:f>
        <x:v>6600</x:v>
      </x:c>
      <x:c r="K33" s="18" t="n">
        <x:f>K31*K9</x:f>
        <x:v>5208</x:v>
      </x:c>
      <x:c r="L33" s="18" t="n">
        <x:f>L31*L9</x:f>
        <x:v>3840</x:v>
      </x:c>
      <x:c r="M33" s="18" t="n">
        <x:f>M31*M9</x:f>
        <x:v>3224.0000000000005</x:v>
      </x:c>
      <x:c r="N33" s="18" t="n">
        <x:f>SUM(B33:M33)</x:f>
        <x:v>68800</x:v>
      </x:c>
    </x:row>
    <x:row r="34">
      <x:c r="A34" s="23" t="str">
        <x:v>Выручка всего без НДС</x:v>
      </x:c>
      <x:c r="B34" s="24" t="n">
        <x:f>B32+B33</x:f>
        <x:v>25575</x:v>
      </x:c>
      <x:c r="C34" s="24" t="n">
        <x:f>C32+C33</x:f>
        <x:v>25872</x:v>
      </x:c>
      <x:c r="D34" s="24" t="n">
        <x:f>D32+D33</x:f>
        <x:v>37975</x:v>
      </x:c>
      <x:c r="E34" s="24" t="n">
        <x:f>E32+E33</x:f>
        <x:v>52650</x:v>
      </x:c>
      <x:c r="F34" s="24" t="n">
        <x:f>F32+F33</x:f>
        <x:v>76725</x:v>
      </x:c>
      <x:c r="G34" s="24" t="n">
        <x:f>G32+G33</x:f>
        <x:v>108120.00000000001</x:v>
      </x:c>
      <x:c r="H34" s="24" t="n">
        <x:f>H32+H33</x:f>
        <x:v>147498</x:v>
      </x:c>
      <x:c r="I34" s="24" t="n">
        <x:f>I32+I33</x:f>
        <x:v>137175</x:v>
      </x:c>
      <x:c r="J34" s="24" t="n">
        <x:f>J32+J33</x:f>
        <x:v>80850</x:v>
      </x:c>
      <x:c r="K34" s="24" t="n">
        <x:f>K32+K33</x:f>
        <x:v>55985.99999999999</x:v>
      </x:c>
      <x:c r="L34" s="24" t="n">
        <x:f>L32+L33</x:f>
        <x:v>35520</x:v>
      </x:c>
      <x:c r="M34" s="24" t="n">
        <x:f>M32+M33</x:f>
        <x:v>27404.000000000004</x:v>
      </x:c>
      <x:c r="N34" s="24" t="n">
        <x:f>SUM(B34:M34)</x:f>
        <x:v>811350</x:v>
      </x:c>
    </x:row>
    <x:row r="35">
      <x:c r="A35" s="6" t="str">
        <x:v>Проверка долей каналов</x:v>
      </x:c>
      <x:c r="B35" s="20" t="str">
        <x:f>IF(ABS(SUM(B10:B12)-1)&lt;0.0001,"OK","ПРОВЕРИТЬ")</x:f>
        <x:v>OK</x:v>
      </x:c>
      <x:c r="C35" s="20" t="str">
        <x:f>IF(ABS(SUM(C10:C12)-1)&lt;0.0001,"OK","ПРОВЕРИТЬ")</x:f>
        <x:v>OK</x:v>
      </x:c>
      <x:c r="D35" s="20" t="str">
        <x:f>IF(ABS(SUM(D10:D12)-1)&lt;0.0001,"OK","ПРОВЕРИТЬ")</x:f>
        <x:v>OK</x:v>
      </x:c>
      <x:c r="E35" s="20" t="str">
        <x:f>IF(ABS(SUM(E10:E12)-1)&lt;0.0001,"OK","ПРОВЕРИТЬ")</x:f>
        <x:v>OK</x:v>
      </x:c>
      <x:c r="F35" s="20" t="str">
        <x:f>IF(ABS(SUM(F10:F12)-1)&lt;0.0001,"OK","ПРОВЕРИТЬ")</x:f>
        <x:v>OK</x:v>
      </x:c>
      <x:c r="G35" s="20" t="str">
        <x:f>IF(ABS(SUM(G10:G12)-1)&lt;0.0001,"OK","ПРОВЕРИТЬ")</x:f>
        <x:v>OK</x:v>
      </x:c>
      <x:c r="H35" s="20" t="str">
        <x:f>IF(ABS(SUM(H10:H12)-1)&lt;0.0001,"OK","ПРОВЕРИТЬ")</x:f>
        <x:v>OK</x:v>
      </x:c>
      <x:c r="I35" s="20" t="str">
        <x:f>IF(ABS(SUM(I10:I12)-1)&lt;0.0001,"OK","ПРОВЕРИТЬ")</x:f>
        <x:v>OK</x:v>
      </x:c>
      <x:c r="J35" s="20" t="str">
        <x:f>IF(ABS(SUM(J10:J12)-1)&lt;0.0001,"OK","ПРОВЕРИТЬ")</x:f>
        <x:v>OK</x:v>
      </x:c>
      <x:c r="K35" s="20" t="str">
        <x:f>IF(ABS(SUM(K10:K12)-1)&lt;0.0001,"OK","ПРОВЕРИТЬ")</x:f>
        <x:v>OK</x:v>
      </x:c>
      <x:c r="L35" s="20" t="str">
        <x:f>IF(ABS(SUM(L10:L12)-1)&lt;0.0001,"OK","ПРОВЕРИТЬ")</x:f>
        <x:v>OK</x:v>
      </x:c>
      <x:c r="M35" s="20" t="str">
        <x:f>IF(ABS(SUM(M10:M12)-1)&lt;0.0001,"OK","ПРОВЕРИТЬ")</x:f>
        <x:v>OK</x:v>
      </x:c>
      <x:c r="N35" s="18" t="str">
        <x:v>см. месяцы</x:v>
      </x:c>
    </x:row>
    <x:row r="36">
      <x:c r="A36" s="6" t="str">
        <x:v>Комиссия OTA</x:v>
      </x:c>
      <x:c r="B36" s="18" t="n">
        <x:f>B32*B10*B13</x:f>
        <x:v>2225.025</x:v>
      </x:c>
      <x:c r="C36" s="18" t="n">
        <x:f>C32*C10*C13</x:f>
        <x:v>2250.864</x:v>
      </x:c>
      <x:c r="D36" s="18" t="n">
        <x:f>D32*D10*D13</x:f>
        <x:v>3329.865</x:v>
      </x:c>
      <x:c r="E36" s="18" t="n">
        <x:f>E32*E10*E13</x:f>
        <x:v>4677.750000000001</x:v>
      </x:c>
      <x:c r="F36" s="18" t="n">
        <x:f>F32*F10*F13</x:f>
        <x:v>6920.594999999999</x:v>
      </x:c>
      <x:c r="G36" s="18" t="n">
        <x:f>G32*G10*G13</x:f>
        <x:v>9896.040000000003</x:v>
      </x:c>
      <x:c r="H36" s="18" t="n">
        <x:f>H32*H10*H13</x:f>
        <x:v>13644.774</x:v>
      </x:c>
      <x:c r="I36" s="18" t="n">
        <x:f>I32*I10*I13</x:f>
        <x:v>12659.625</x:v>
      </x:c>
      <x:c r="J36" s="18" t="n">
        <x:f>J32*J10*J13</x:f>
        <x:v>7350.75</x:v>
      </x:c>
      <x:c r="K36" s="18" t="n">
        <x:f>K32*K10*K13</x:f>
        <x:v>5027.021999999999</x:v>
      </x:c>
      <x:c r="L36" s="18" t="n">
        <x:f>L32*L10*L13</x:f>
        <x:v>3136.3199999999997</x:v>
      </x:c>
      <x:c r="M36" s="18" t="n">
        <x:f>M32*M10*M13</x:f>
        <x:v>2393.8200000000006</x:v>
      </x:c>
      <x:c r="N36" s="18" t="n">
        <x:f>SUM(B36:M36)</x:f>
        <x:v>73512.45000000001</x:v>
      </x:c>
    </x:row>
    <x:row r="37">
      <x:c r="A37" s="6" t="str">
        <x:v>Прямой канал: платежи / затраты</x:v>
      </x:c>
      <x:c r="B37" s="18" t="n">
        <x:f>B32*B11*B14</x:f>
        <x:v>140.46875</x:v>
      </x:c>
      <x:c r="C37" s="18" t="n">
        <x:f>C32*C11*C14</x:f>
        <x:v>142.1</x:v>
      </x:c>
      <x:c r="D37" s="18" t="n">
        <x:f>D32*D11*D14</x:f>
        <x:v>210.21875</x:v>
      </x:c>
      <x:c r="E37" s="18" t="n">
        <x:f>E32*E11*E14</x:f>
        <x:v>295.3125</x:v>
      </x:c>
      <x:c r="F37" s="18" t="n">
        <x:f>F32*F11*F14</x:f>
        <x:v>436.90625</x:v>
      </x:c>
      <x:c r="G37" s="18" t="n">
        <x:f>G32*G11*G14</x:f>
        <x:v>624.7500000000001</x:v>
      </x:c>
      <x:c r="H37" s="18" t="n">
        <x:f>H32*H11*H14</x:f>
        <x:v>861.4125</x:v>
      </x:c>
      <x:c r="I37" s="18" t="n">
        <x:f>I32*I11*I14</x:f>
        <x:v>799.21875</x:v>
      </x:c>
      <x:c r="J37" s="18" t="n">
        <x:f>J32*J11*J14</x:f>
        <x:v>464.0625</x:v>
      </x:c>
      <x:c r="K37" s="18" t="n">
        <x:f>K32*K11*K14</x:f>
        <x:v>317.36249999999995</x:v>
      </x:c>
      <x:c r="L37" s="18" t="n">
        <x:f>L32*L11*L14</x:f>
        <x:v>198</x:v>
      </x:c>
      <x:c r="M37" s="18" t="n">
        <x:f>M32*M11*M14</x:f>
        <x:v>151.12500000000003</x:v>
      </x:c>
      <x:c r="N37" s="18" t="n">
        <x:f>SUM(B37:M37)</x:f>
        <x:v>4640.9375</x:v>
      </x:c>
    </x:row>
    <x:row r="38">
      <x:c r="A38" s="6" t="str">
        <x:v>Комиссия агентствам / группам</x:v>
      </x:c>
      <x:c r="B38" s="18" t="n">
        <x:f>B32*B12*B15</x:f>
        <x:v>539.4</x:v>
      </x:c>
      <x:c r="C38" s="18" t="n">
        <x:f>C32*C12*C15</x:f>
        <x:v>545.664</x:v>
      </x:c>
      <x:c r="D38" s="18" t="n">
        <x:f>D32*D12*D15</x:f>
        <x:v>807.24</x:v>
      </x:c>
      <x:c r="E38" s="18" t="n">
        <x:f>E32*E12*E15</x:f>
        <x:v>1134</x:v>
      </x:c>
      <x:c r="F38" s="18" t="n">
        <x:f>F32*F12*F15</x:f>
        <x:v>1677.72</x:v>
      </x:c>
      <x:c r="G38" s="18" t="n">
        <x:f>G32*G12*G15</x:f>
        <x:v>2399.0400000000004</x:v>
      </x:c>
      <x:c r="H38" s="18" t="n">
        <x:f>H32*H12*H15</x:f>
        <x:v>3307.824</x:v>
      </x:c>
      <x:c r="I38" s="18" t="n">
        <x:f>I32*I12*I15</x:f>
        <x:v>3069</x:v>
      </x:c>
      <x:c r="J38" s="18" t="n">
        <x:f>J32*J12*J15</x:f>
        <x:v>1782</x:v>
      </x:c>
      <x:c r="K38" s="18" t="n">
        <x:f>K32*K12*K15</x:f>
        <x:v>1218.6719999999998</x:v>
      </x:c>
      <x:c r="L38" s="18" t="n">
        <x:f>L32*L12*L15</x:f>
        <x:v>760.3199999999999</x:v>
      </x:c>
      <x:c r="M38" s="18" t="n">
        <x:f>M32*M12*M15</x:f>
        <x:v>580.32</x:v>
      </x:c>
      <x:c r="N38" s="18" t="n">
        <x:f>SUM(B38:M38)</x:f>
        <x:v>17821.2</x:v>
      </x:c>
    </x:row>
    <x:row r="39">
      <x:c r="A39" s="6" t="str">
        <x:v>Себестоимость дополнительных услуг</x:v>
      </x:c>
      <x:c r="B39" s="18" t="n">
        <x:f>B33*B20</x:f>
        <x:v>1085</x:v>
      </x:c>
      <x:c r="C39" s="18" t="n">
        <x:f>C33*C20</x:f>
        <x:v>1097.6</x:v>
      </x:c>
      <x:c r="D39" s="18" t="n">
        <x:f>D33*D20</x:f>
        <x:v>1519</x:v>
      </x:c>
      <x:c r="E39" s="18" t="n">
        <x:f>E33*E20</x:f>
        <x:v>1889.9999999999998</x:v>
      </x:c>
      <x:c r="F39" s="18" t="n">
        <x:f>F33*F20</x:f>
        <x:v>2387</x:v>
      </x:c>
      <x:c r="G39" s="18" t="n">
        <x:f>G33*G20</x:f>
        <x:v>2856</x:v>
      </x:c>
      <x:c r="H39" s="18" t="n">
        <x:f>H33*H20</x:f>
        <x:v>3385.2</x:v>
      </x:c>
      <x:c r="I39" s="18" t="n">
        <x:f>I33*I20</x:f>
        <x:v>3255</x:v>
      </x:c>
      <x:c r="J39" s="18" t="n">
        <x:f>J33*J20</x:f>
        <x:v>2310</x:v>
      </x:c>
      <x:c r="K39" s="18" t="n">
        <x:f>K33*K20</x:f>
        <x:v>1822.8</x:v>
      </x:c>
      <x:c r="L39" s="18" t="n">
        <x:f>L33*L20</x:f>
        <x:v>1344</x:v>
      </x:c>
      <x:c r="M39" s="18" t="n">
        <x:f>M33*M20</x:f>
        <x:v>1128.4</x:v>
      </x:c>
      <x:c r="N39" s="18" t="n">
        <x:f>SUM(B39:M39)</x:f>
        <x:v>24080</x:v>
      </x:c>
    </x:row>
    <x:row r="40">
      <x:c r="A40" s="6" t="str">
        <x:v>Зарплаты</x:v>
      </x:c>
      <x:c r="B40" s="18" t="n">
        <x:f>B16+B28</x:f>
        <x:v>22000</x:v>
      </x:c>
      <x:c r="C40" s="18" t="n">
        <x:f>C16+C28</x:f>
        <x:v>22000</x:v>
      </x:c>
      <x:c r="D40" s="18" t="n">
        <x:f>D16+D28</x:f>
        <x:v>22000</x:v>
      </x:c>
      <x:c r="E40" s="18" t="n">
        <x:f>E16+E28</x:f>
        <x:v>22000</x:v>
      </x:c>
      <x:c r="F40" s="18" t="n">
        <x:f>F16+F28</x:f>
        <x:v>22000</x:v>
      </x:c>
      <x:c r="G40" s="18" t="n">
        <x:f>G16+G28</x:f>
        <x:v>22000</x:v>
      </x:c>
      <x:c r="H40" s="18" t="n">
        <x:f>H16+H28</x:f>
        <x:v>22000</x:v>
      </x:c>
      <x:c r="I40" s="18" t="n">
        <x:f>I16+I28</x:f>
        <x:v>22000</x:v>
      </x:c>
      <x:c r="J40" s="18" t="n">
        <x:f>J16+J28</x:f>
        <x:v>22000</x:v>
      </x:c>
      <x:c r="K40" s="18" t="n">
        <x:f>K16+K28</x:f>
        <x:v>22000</x:v>
      </x:c>
      <x:c r="L40" s="18" t="n">
        <x:f>L16+L28</x:f>
        <x:v>22000</x:v>
      </x:c>
      <x:c r="M40" s="18" t="n">
        <x:f>M16+M28</x:f>
        <x:v>22000</x:v>
      </x:c>
      <x:c r="N40" s="18" t="n">
        <x:f>SUM(B40:M40)</x:f>
        <x:v>264000</x:v>
      </x:c>
    </x:row>
    <x:row r="41">
      <x:c r="A41" s="6" t="str">
        <x:v>Коммунальные платежи</x:v>
      </x:c>
      <x:c r="B41" s="18" t="n">
        <x:f>B17+B31*B18</x:f>
        <x:v>6670</x:v>
      </x:c>
      <x:c r="C41" s="18" t="n">
        <x:f>C17+C31*C18</x:f>
        <x:v>6695.200000000001</x:v>
      </x:c>
      <x:c r="D41" s="18" t="n">
        <x:f>D17+D31*D18</x:f>
        <x:v>7538</x:v>
      </x:c>
      <x:c r="E41" s="18" t="n">
        <x:f>E17+E31*E18</x:f>
        <x:v>8280</x:v>
      </x:c>
      <x:c r="F41" s="18" t="n">
        <x:f>F17+F31*F18</x:f>
        <x:v>9274</x:v>
      </x:c>
      <x:c r="G41" s="18" t="n">
        <x:f>G17+G31*G18</x:f>
        <x:v>10212</x:v>
      </x:c>
      <x:c r="H41" s="18" t="n">
        <x:f>H17+H31*H18</x:f>
        <x:v>11270.400000000001</x:v>
      </x:c>
      <x:c r="I41" s="18" t="n">
        <x:f>I17+I31*I18</x:f>
        <x:v>11010</x:v>
      </x:c>
      <x:c r="J41" s="18" t="n">
        <x:f>J17+J31*J18</x:f>
        <x:v>9120</x:v>
      </x:c>
      <x:c r="K41" s="18" t="n">
        <x:f>K17+K31*K18</x:f>
        <x:v>8145.599999999999</x:v>
      </x:c>
      <x:c r="L41" s="18" t="n">
        <x:f>L17+L31*L18</x:f>
        <x:v>7188</x:v>
      </x:c>
      <x:c r="M41" s="18" t="n">
        <x:f>M17+M31*M18</x:f>
        <x:v>6756.8</x:v>
      </x:c>
      <x:c r="N41" s="18" t="n">
        <x:f>SUM(B41:M41)</x:f>
        <x:v>102160.00000000001</x:v>
      </x:c>
    </x:row>
    <x:row r="42">
      <x:c r="A42" s="6" t="str">
        <x:v>Уборка и прачечная</x:v>
      </x:c>
      <x:c r="B42" s="18" t="n">
        <x:f>B31*B19</x:f>
        <x:v>2325</x:v>
      </x:c>
      <x:c r="C42" s="18" t="n">
        <x:f>C31*C19</x:f>
        <x:v>2352</x:v>
      </x:c>
      <x:c r="D42" s="18" t="n">
        <x:f>D31*D19</x:f>
        <x:v>3255</x:v>
      </x:c>
      <x:c r="E42" s="18" t="n">
        <x:f>E31*E19</x:f>
        <x:v>4050</x:v>
      </x:c>
      <x:c r="F42" s="18" t="n">
        <x:f>F31*F19</x:f>
        <x:v>5115</x:v>
      </x:c>
      <x:c r="G42" s="18" t="n">
        <x:f>G31*G19</x:f>
        <x:v>6120.000000000001</x:v>
      </x:c>
      <x:c r="H42" s="18" t="n">
        <x:f>H31*H19</x:f>
        <x:v>7254</x:v>
      </x:c>
      <x:c r="I42" s="18" t="n">
        <x:f>I31*I19</x:f>
        <x:v>6975</x:v>
      </x:c>
      <x:c r="J42" s="18" t="n">
        <x:f>J31*J19</x:f>
        <x:v>4950</x:v>
      </x:c>
      <x:c r="K42" s="18" t="n">
        <x:f>K31*K19</x:f>
        <x:v>3905.9999999999995</x:v>
      </x:c>
      <x:c r="L42" s="18" t="n">
        <x:f>L31*L19</x:f>
        <x:v>2880</x:v>
      </x:c>
      <x:c r="M42" s="18" t="n">
        <x:f>M31*M19</x:f>
        <x:v>2418.0000000000005</x:v>
      </x:c>
      <x:c r="N42" s="18" t="n">
        <x:f>SUM(B42:M42)</x:f>
        <x:v>51600</x:v>
      </x:c>
    </x:row>
    <x:row r="43">
      <x:c r="A43" s="6" t="str">
        <x:v>Аренда / использование</x:v>
      </x:c>
      <x:c r="B43" s="18" t="n">
        <x:f>B21</x:f>
        <x:v>0</x:v>
      </x:c>
      <x:c r="C43" s="18" t="n">
        <x:f>C21</x:f>
        <x:v>0</x:v>
      </x:c>
      <x:c r="D43" s="18" t="n">
        <x:f>D21</x:f>
        <x:v>0</x:v>
      </x:c>
      <x:c r="E43" s="18" t="n">
        <x:f>E21</x:f>
        <x:v>0</x:v>
      </x:c>
      <x:c r="F43" s="18" t="n">
        <x:f>F21</x:f>
        <x:v>0</x:v>
      </x:c>
      <x:c r="G43" s="18" t="n">
        <x:f>G21</x:f>
        <x:v>0</x:v>
      </x:c>
      <x:c r="H43" s="18" t="n">
        <x:f>H21</x:f>
        <x:v>0</x:v>
      </x:c>
      <x:c r="I43" s="18" t="n">
        <x:f>I21</x:f>
        <x:v>0</x:v>
      </x:c>
      <x:c r="J43" s="18" t="n">
        <x:f>J21</x:f>
        <x:v>0</x:v>
      </x:c>
      <x:c r="K43" s="18" t="n">
        <x:f>K21</x:f>
        <x:v>0</x:v>
      </x:c>
      <x:c r="L43" s="18" t="n">
        <x:f>L21</x:f>
        <x:v>0</x:v>
      </x:c>
      <x:c r="M43" s="18" t="n">
        <x:f>M21</x:f>
        <x:v>0</x:v>
      </x:c>
      <x:c r="N43" s="18" t="n">
        <x:f>SUM(B43:M43)</x:f>
        <x:v>0</x:v>
      </x:c>
    </x:row>
    <x:row r="44">
      <x:c r="A44" s="6" t="str">
        <x:v>Обслуживание и ремонт</x:v>
      </x:c>
      <x:c r="B44" s="18" t="n">
        <x:f>B22</x:f>
        <x:v>2500</x:v>
      </x:c>
      <x:c r="C44" s="18" t="n">
        <x:f>C22</x:f>
        <x:v>2500</x:v>
      </x:c>
      <x:c r="D44" s="18" t="n">
        <x:f>D22</x:f>
        <x:v>2500</x:v>
      </x:c>
      <x:c r="E44" s="18" t="n">
        <x:f>E22</x:f>
        <x:v>2500</x:v>
      </x:c>
      <x:c r="F44" s="18" t="n">
        <x:f>F22</x:f>
        <x:v>2500</x:v>
      </x:c>
      <x:c r="G44" s="18" t="n">
        <x:f>G22</x:f>
        <x:v>2500</x:v>
      </x:c>
      <x:c r="H44" s="18" t="n">
        <x:f>H22</x:f>
        <x:v>2500</x:v>
      </x:c>
      <x:c r="I44" s="18" t="n">
        <x:f>I22</x:f>
        <x:v>2500</x:v>
      </x:c>
      <x:c r="J44" s="18" t="n">
        <x:f>J22</x:f>
        <x:v>2500</x:v>
      </x:c>
      <x:c r="K44" s="18" t="n">
        <x:f>K22</x:f>
        <x:v>2500</x:v>
      </x:c>
      <x:c r="L44" s="18" t="n">
        <x:f>L22</x:f>
        <x:v>2500</x:v>
      </x:c>
      <x:c r="M44" s="18" t="n">
        <x:f>M22</x:f>
        <x:v>2500</x:v>
      </x:c>
      <x:c r="N44" s="18" t="n">
        <x:f>SUM(B44:M44)</x:f>
        <x:v>30000</x:v>
      </x:c>
    </x:row>
    <x:row r="45">
      <x:c r="A45" s="6" t="str">
        <x:v>Бухгалтерия, софт, связь, страхование</x:v>
      </x:c>
      <x:c r="B45" s="18" t="n">
        <x:f>B23</x:f>
        <x:v>1400</x:v>
      </x:c>
      <x:c r="C45" s="18" t="n">
        <x:f>C23</x:f>
        <x:v>1400</x:v>
      </x:c>
      <x:c r="D45" s="18" t="n">
        <x:f>D23</x:f>
        <x:v>1400</x:v>
      </x:c>
      <x:c r="E45" s="18" t="n">
        <x:f>E23</x:f>
        <x:v>1400</x:v>
      </x:c>
      <x:c r="F45" s="18" t="n">
        <x:f>F23</x:f>
        <x:v>1400</x:v>
      </x:c>
      <x:c r="G45" s="18" t="n">
        <x:f>G23</x:f>
        <x:v>1400</x:v>
      </x:c>
      <x:c r="H45" s="18" t="n">
        <x:f>H23</x:f>
        <x:v>1400</x:v>
      </x:c>
      <x:c r="I45" s="18" t="n">
        <x:f>I23</x:f>
        <x:v>1400</x:v>
      </x:c>
      <x:c r="J45" s="18" t="n">
        <x:f>J23</x:f>
        <x:v>1400</x:v>
      </x:c>
      <x:c r="K45" s="18" t="n">
        <x:f>K23</x:f>
        <x:v>1400</x:v>
      </x:c>
      <x:c r="L45" s="18" t="n">
        <x:f>L23</x:f>
        <x:v>1400</x:v>
      </x:c>
      <x:c r="M45" s="18" t="n">
        <x:f>M23</x:f>
        <x:v>1400</x:v>
      </x:c>
      <x:c r="N45" s="18" t="n">
        <x:f>SUM(B45:M45)</x:f>
        <x:v>16800</x:v>
      </x:c>
    </x:row>
    <x:row r="46">
      <x:c r="A46" s="6" t="str">
        <x:v>Маркетинг и продажи</x:v>
      </x:c>
      <x:c r="B46" s="18" t="n">
        <x:f>B24</x:f>
        <x:v>1800</x:v>
      </x:c>
      <x:c r="C46" s="18" t="n">
        <x:f>C24</x:f>
        <x:v>1800</x:v>
      </x:c>
      <x:c r="D46" s="18" t="n">
        <x:f>D24</x:f>
        <x:v>1800</x:v>
      </x:c>
      <x:c r="E46" s="18" t="n">
        <x:f>E24</x:f>
        <x:v>1800</x:v>
      </x:c>
      <x:c r="F46" s="18" t="n">
        <x:f>F24</x:f>
        <x:v>1800</x:v>
      </x:c>
      <x:c r="G46" s="18" t="n">
        <x:f>G24</x:f>
        <x:v>1800</x:v>
      </x:c>
      <x:c r="H46" s="18" t="n">
        <x:f>H24</x:f>
        <x:v>1800</x:v>
      </x:c>
      <x:c r="I46" s="18" t="n">
        <x:f>I24</x:f>
        <x:v>1800</x:v>
      </x:c>
      <x:c r="J46" s="18" t="n">
        <x:f>J24</x:f>
        <x:v>1800</x:v>
      </x:c>
      <x:c r="K46" s="18" t="n">
        <x:f>K24</x:f>
        <x:v>1800</x:v>
      </x:c>
      <x:c r="L46" s="18" t="n">
        <x:f>L24</x:f>
        <x:v>1800</x:v>
      </x:c>
      <x:c r="M46" s="18" t="n">
        <x:f>M24</x:f>
        <x:v>1800</x:v>
      </x:c>
      <x:c r="N46" s="18" t="n">
        <x:f>SUM(B46:M46)</x:f>
        <x:v>21600</x:v>
      </x:c>
    </x:row>
    <x:row r="47">
      <x:c r="A47" s="6" t="str">
        <x:v>Другие регулярные расходы</x:v>
      </x:c>
      <x:c r="B47" s="18" t="n">
        <x:f>B25</x:f>
        <x:v>2500</x:v>
      </x:c>
      <x:c r="C47" s="18" t="n">
        <x:f>C25</x:f>
        <x:v>2500</x:v>
      </x:c>
      <x:c r="D47" s="18" t="n">
        <x:f>D25</x:f>
        <x:v>2500</x:v>
      </x:c>
      <x:c r="E47" s="18" t="n">
        <x:f>E25</x:f>
        <x:v>2500</x:v>
      </x:c>
      <x:c r="F47" s="18" t="n">
        <x:f>F25</x:f>
        <x:v>2500</x:v>
      </x:c>
      <x:c r="G47" s="18" t="n">
        <x:f>G25</x:f>
        <x:v>2500</x:v>
      </x:c>
      <x:c r="H47" s="18" t="n">
        <x:f>H25</x:f>
        <x:v>2500</x:v>
      </x:c>
      <x:c r="I47" s="18" t="n">
        <x:f>I25</x:f>
        <x:v>2500</x:v>
      </x:c>
      <x:c r="J47" s="18" t="n">
        <x:f>J25</x:f>
        <x:v>2500</x:v>
      </x:c>
      <x:c r="K47" s="18" t="n">
        <x:f>K25</x:f>
        <x:v>2500</x:v>
      </x:c>
      <x:c r="L47" s="18" t="n">
        <x:f>L25</x:f>
        <x:v>2500</x:v>
      </x:c>
      <x:c r="M47" s="18" t="n">
        <x:f>M25</x:f>
        <x:v>2500</x:v>
      </x:c>
      <x:c r="N47" s="18" t="n">
        <x:f>SUM(B47:M47)</x:f>
        <x:v>30000</x:v>
      </x:c>
    </x:row>
    <x:row r="48">
      <x:c r="A48" s="27" t="str">
        <x:v>Всего известных операционных расходов</x:v>
      </x:c>
      <x:c r="B48" s="28" t="n">
        <x:f>SUM(B36:B47)</x:f>
        <x:v>43184.89375</x:v>
      </x:c>
      <x:c r="C48" s="28" t="n">
        <x:f>SUM(C36:C47)</x:f>
        <x:v>43283.428</x:v>
      </x:c>
      <x:c r="D48" s="28" t="n">
        <x:f>SUM(D36:D47)</x:f>
        <x:v>46859.323749999996</x:v>
      </x:c>
      <x:c r="E48" s="28" t="n">
        <x:f>SUM(E36:E47)</x:f>
        <x:v>50527.0625</x:v>
      </x:c>
      <x:c r="F48" s="28" t="n">
        <x:f>SUM(F36:F47)</x:f>
        <x:v>56011.22125</x:v>
      </x:c>
      <x:c r="G48" s="28" t="n">
        <x:f>SUM(G36:G47)</x:f>
        <x:v>62307.83</x:v>
      </x:c>
      <x:c r="H48" s="28" t="n">
        <x:f>SUM(H36:H47)</x:f>
        <x:v>69923.61050000001</x:v>
      </x:c>
      <x:c r="I48" s="28" t="n">
        <x:f>SUM(I36:I47)</x:f>
        <x:v>67967.84375</x:v>
      </x:c>
      <x:c r="J48" s="28" t="n">
        <x:f>SUM(J36:J47)</x:f>
        <x:v>56176.8125</x:v>
      </x:c>
      <x:c r="K48" s="28" t="n">
        <x:f>SUM(K36:K47)</x:f>
        <x:v>50637.4565</x:v>
      </x:c>
      <x:c r="L48" s="28" t="n">
        <x:f>SUM(L36:L47)</x:f>
        <x:v>45706.64</x:v>
      </x:c>
      <x:c r="M48" s="28" t="n">
        <x:f>SUM(M36:M47)</x:f>
        <x:v>43628.465000000004</x:v>
      </x:c>
      <x:c r="N48" s="28" t="n">
        <x:f>SUM(B48:M48)</x:f>
        <x:v>636214.5875</x:v>
      </x:c>
    </x:row>
    <x:row r="49" ht="30" customHeight="1">
      <x:c r="A49" s="27" t="str">
        <x:v>Операционный результат до резерва, амортизации, процентов и налогов</x:v>
      </x:c>
      <x:c r="B49" s="28" t="n">
        <x:f>B34-B48</x:f>
        <x:v>-17609.893750000003</x:v>
      </x:c>
      <x:c r="C49" s="28" t="n">
        <x:f>C34-C48</x:f>
        <x:v>-17411.428</x:v>
      </x:c>
      <x:c r="D49" s="28" t="n">
        <x:f>D34-D48</x:f>
        <x:v>-8884.323749999996</x:v>
      </x:c>
      <x:c r="E49" s="28" t="n">
        <x:f>E34-E48</x:f>
        <x:v>2122.9375</x:v>
      </x:c>
      <x:c r="F49" s="28" t="n">
        <x:f>F34-F48</x:f>
        <x:v>20713.778749999998</x:v>
      </x:c>
      <x:c r="G49" s="28" t="n">
        <x:f>G34-G48</x:f>
        <x:v>45812.17000000001</x:v>
      </x:c>
      <x:c r="H49" s="28" t="n">
        <x:f>H34-H48</x:f>
        <x:v>77574.38949999999</x:v>
      </x:c>
      <x:c r="I49" s="28" t="n">
        <x:f>I34-I48</x:f>
        <x:v>69207.15625</x:v>
      </x:c>
      <x:c r="J49" s="28" t="n">
        <x:f>J34-J48</x:f>
        <x:v>24673.1875</x:v>
      </x:c>
      <x:c r="K49" s="28" t="n">
        <x:f>K34-K48</x:f>
        <x:v>5348.5434999999925</x:v>
      </x:c>
      <x:c r="L49" s="28" t="n">
        <x:f>L34-L48</x:f>
        <x:v>-10186.64</x:v>
      </x:c>
      <x:c r="M49" s="28" t="n">
        <x:f>M34-M48</x:f>
        <x:v>-16224.465</x:v>
      </x:c>
      <x:c r="N49" s="28" t="n">
        <x:f>SUM(B49:M49)</x:f>
        <x:v>175135.4125</x:v>
      </x:c>
    </x:row>
    <x:row r="50">
      <x:c r="A50" s="6" t="str">
        <x:v>Плановый резерв (не бухгалтерский расход)</x:v>
      </x:c>
      <x:c r="B50" s="18" t="n">
        <x:f>B48*B26</x:f>
        <x:v>10796.2234375</x:v>
      </x:c>
      <x:c r="C50" s="18" t="n">
        <x:f>C48*C26</x:f>
        <x:v>10820.857</x:v>
      </x:c>
      <x:c r="D50" s="18" t="n">
        <x:f>D48*D26</x:f>
        <x:v>11714.830937499999</x:v>
      </x:c>
      <x:c r="E50" s="18" t="n">
        <x:f>E48*E26</x:f>
        <x:v>12631.765625</x:v>
      </x:c>
      <x:c r="F50" s="18" t="n">
        <x:f>F48*F26</x:f>
        <x:v>14002.8053125</x:v>
      </x:c>
      <x:c r="G50" s="18" t="n">
        <x:f>G48*G26</x:f>
        <x:v>15576.9575</x:v>
      </x:c>
      <x:c r="H50" s="18" t="n">
        <x:f>H48*H26</x:f>
        <x:v>17480.902625000002</x:v>
      </x:c>
      <x:c r="I50" s="18" t="n">
        <x:f>I48*I26</x:f>
        <x:v>16991.9609375</x:v>
      </x:c>
      <x:c r="J50" s="18" t="n">
        <x:f>J48*J26</x:f>
        <x:v>14044.203125</x:v>
      </x:c>
      <x:c r="K50" s="18" t="n">
        <x:f>K48*K26</x:f>
        <x:v>12659.364125</x:v>
      </x:c>
      <x:c r="L50" s="18" t="n">
        <x:f>L48*L26</x:f>
        <x:v>11426.66</x:v>
      </x:c>
      <x:c r="M50" s="18" t="n">
        <x:f>M48*M26</x:f>
        <x:v>10907.116250000001</x:v>
      </x:c>
      <x:c r="N50" s="18" t="n">
        <x:f>SUM(B50:M50)</x:f>
        <x:v>159053.646875</x:v>
      </x:c>
    </x:row>
    <x:row r="51" ht="30" customHeight="1">
      <x:c r="A51" s="31" t="str">
        <x:v>Результат после резерва до амортизации, процентов и налогов</x:v>
      </x:c>
      <x:c r="B51" s="32" t="n">
        <x:f>B49-B50</x:f>
        <x:v>-28406.117187500004</x:v>
      </x:c>
      <x:c r="C51" s="32" t="n">
        <x:f>C49-C50</x:f>
        <x:v>-28232.285</x:v>
      </x:c>
      <x:c r="D51" s="32" t="n">
        <x:f>D49-D50</x:f>
        <x:v>-20599.154687499995</x:v>
      </x:c>
      <x:c r="E51" s="32" t="n">
        <x:f>E49-E50</x:f>
        <x:v>-10508.828125</x:v>
      </x:c>
      <x:c r="F51" s="32" t="n">
        <x:f>F49-F50</x:f>
        <x:v>6710.973437499997</x:v>
      </x:c>
      <x:c r="G51" s="32" t="n">
        <x:f>G49-G50</x:f>
        <x:v>30235.212500000012</x:v>
      </x:c>
      <x:c r="H51" s="32" t="n">
        <x:f>H49-H50</x:f>
        <x:v>60093.48687499999</x:v>
      </x:c>
      <x:c r="I51" s="32" t="n">
        <x:f>I49-I50</x:f>
        <x:v>52215.1953125</x:v>
      </x:c>
      <x:c r="J51" s="32" t="n">
        <x:f>J49-J50</x:f>
        <x:v>10628.984375</x:v>
      </x:c>
      <x:c r="K51" s="32" t="n">
        <x:f>K49-K50</x:f>
        <x:v>-7310.820625000008</x:v>
      </x:c>
      <x:c r="L51" s="32" t="n">
        <x:f>L49-L50</x:f>
        <x:v>-21613.3</x:v>
      </x:c>
      <x:c r="M51" s="32" t="n">
        <x:f>M49-M50</x:f>
        <x:v>-27131.581250000003</x:v>
      </x:c>
      <x:c r="N51" s="32" t="n">
        <x:f>SUM(B51:M51)</x:f>
        <x:v>16081.765624999985</x:v>
      </x:c>
    </x:row>
    <x:row r="52">
      <x:c r="A52" s="31" t="str">
        <x:v>Введённая бухгалтером налоговая оценка</x:v>
      </x:c>
      <x:c r="B52" s="32" t="n">
        <x:f>B27</x:f>
        <x:v>0</x:v>
      </x:c>
      <x:c r="C52" s="32" t="n">
        <x:f>C27</x:f>
        <x:v>0</x:v>
      </x:c>
      <x:c r="D52" s="32" t="n">
        <x:f>D27</x:f>
        <x:v>0</x:v>
      </x:c>
      <x:c r="E52" s="32" t="n">
        <x:f>E27</x:f>
        <x:v>0</x:v>
      </x:c>
      <x:c r="F52" s="32" t="n">
        <x:f>F27</x:f>
        <x:v>0</x:v>
      </x:c>
      <x:c r="G52" s="32" t="n">
        <x:f>G27</x:f>
        <x:v>0</x:v>
      </x:c>
      <x:c r="H52" s="32" t="n">
        <x:f>H27</x:f>
        <x:v>0</x:v>
      </x:c>
      <x:c r="I52" s="32" t="n">
        <x:f>I27</x:f>
        <x:v>0</x:v>
      </x:c>
      <x:c r="J52" s="32" t="n">
        <x:f>J27</x:f>
        <x:v>0</x:v>
      </x:c>
      <x:c r="K52" s="32" t="n">
        <x:f>K27</x:f>
        <x:v>0</x:v>
      </x:c>
      <x:c r="L52" s="32" t="n">
        <x:f>L27</x:f>
        <x:v>0</x:v>
      </x:c>
      <x:c r="M52" s="32" t="n">
        <x:f>M27</x:f>
        <x:v>0</x:v>
      </x:c>
      <x:c r="N52" s="32" t="n">
        <x:f>SUM(B52:M52)</x:f>
        <x:v>0</x:v>
      </x:c>
    </x:row>
    <x:row r="53">
      <x:c r="A53" s="31" t="str">
        <x:v>Плановый остаток после резерва и налоговой оценки</x:v>
      </x:c>
      <x:c r="B53" s="32" t="n">
        <x:f>B51-B52</x:f>
        <x:v>-28406.117187500004</x:v>
      </x:c>
      <x:c r="C53" s="32" t="n">
        <x:f>C51-C52</x:f>
        <x:v>-28232.285</x:v>
      </x:c>
      <x:c r="D53" s="32" t="n">
        <x:f>D51-D52</x:f>
        <x:v>-20599.154687499995</x:v>
      </x:c>
      <x:c r="E53" s="32" t="n">
        <x:f>E51-E52</x:f>
        <x:v>-10508.828125</x:v>
      </x:c>
      <x:c r="F53" s="32" t="n">
        <x:f>F51-F52</x:f>
        <x:v>6710.973437499997</x:v>
      </x:c>
      <x:c r="G53" s="32" t="n">
        <x:f>G51-G52</x:f>
        <x:v>30235.212500000012</x:v>
      </x:c>
      <x:c r="H53" s="32" t="n">
        <x:f>H51-H52</x:f>
        <x:v>60093.48687499999</x:v>
      </x:c>
      <x:c r="I53" s="32" t="n">
        <x:f>I51-I52</x:f>
        <x:v>52215.1953125</x:v>
      </x:c>
      <x:c r="J53" s="32" t="n">
        <x:f>J51-J52</x:f>
        <x:v>10628.984375</x:v>
      </x:c>
      <x:c r="K53" s="32" t="n">
        <x:f>K51-K52</x:f>
        <x:v>-7310.820625000008</x:v>
      </x:c>
      <x:c r="L53" s="32" t="n">
        <x:f>L51-L52</x:f>
        <x:v>-21613.3</x:v>
      </x:c>
      <x:c r="M53" s="32" t="n">
        <x:f>M51-M52</x:f>
        <x:v>-27131.581250000003</x:v>
      </x:c>
      <x:c r="N53" s="32" t="n">
        <x:f>SUM(B53:M53)</x:f>
        <x:v>16081.765624999985</x:v>
      </x:c>
    </x:row>
    <x:row r="55" ht="26" customHeight="1">
      <x:c r="A55" s="36" t="str">
        <x:v>hotelcafe.ge • Бесплатные практические материалы для отельеров • Поделитесь отзывом или укажите, что улучшить</x:v>
      </x:c>
      <x:c r="B55" s="36"/>
      <x:c r="C55" s="36"/>
      <x:c r="D55" s="36"/>
      <x:c r="E55" s="36"/>
      <x:c r="F55" s="36"/>
      <x:c r="G55" s="36"/>
      <x:c r="H55" s="36"/>
      <x:c r="I55" s="36"/>
      <x:c r="J55" s="36"/>
      <x:c r="K55" s="36"/>
      <x:c r="L55" s="36"/>
      <x:c r="M55" s="36"/>
      <x:c r="N55" s="36"/>
    </x:row>
  </x:sheetData>
  <x:mergeCells>
    <x:mergeCell ref="A2:N2"/>
    <x:mergeCell ref="A29:N29"/>
    <x:mergeCell ref="A55:N5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04" hidden="0" customWidth="1"/>
  </x:cols>
  <x:sheetData>
    <x:row r="1">
      <x:c r="A1" s="1" t="str">
        <x:v>hotelcafe.ge | Каналы продаж и налоги: что включить отдельно</x:v>
      </x:c>
    </x:row>
    <x:row r="3" ht="55" customHeight="1">
      <x:c r="A3" s="5" t="str">
        <x:v>План каналов</x:v>
      </x:c>
      <x:c r="B3" s="6" t="str">
        <x:v>Для каждого месяца задайте, откуда придут брони. Финансовые сценарии «слабый / рабочий / удачный» не заменяют план продаж.</x:v>
      </x:c>
    </x:row>
    <x:row r="4" ht="55" customHeight="1">
      <x:c r="A4" s="5" t="str">
        <x:v>OTA</x:v>
      </x:c>
      <x:c r="B4" s="6" t="str">
        <x:v>Booking и другие площадки дают охват, но забирают комиссию и контролируют карточку объекта. Заносите фактические комиссии, выплаты и отмены из своих договоров.</x:v>
      </x:c>
    </x:row>
    <x:row r="5" ht="55" customHeight="1">
      <x:c r="A5" s="5" t="str">
        <x:v>Прямые продажи</x:v>
      </x:c>
      <x:c r="B5" s="6" t="str">
        <x:v>Сайт, телефон, мессенджеры и повторные гости. Сайт позволяет подробнее объяснить преимущества, но не гарантирует трафик — заложите бюджет и измеряйте заявки/брони.</x:v>
      </x:c>
    </x:row>
    <x:row r="6" ht="55" customHeight="1">
      <x:c r="A6" s="5" t="str">
        <x:v>Агентства и группы</x:v>
      </x:c>
      <x:c r="B6" s="6" t="str">
        <x:v>Составьте список туроператоров и агентств по вашим рынкам, свяжитесь заранее, отдельно запишите нетто-тарифы, комиссию, сроки оплаты и сезонные группы.</x:v>
      </x:c>
    </x:row>
    <x:row r="7" ht="55" customHeight="1">
      <x:c r="A7" s="5" t="str">
        <x:v>Не полагайтесь на один канал</x:v>
      </x:c>
      <x:c r="B7" s="6" t="str">
        <x:v>Не ставьте Booking на 70% по умолчанию. Это лишь гипотеза для вашего места; проверяйте конкурентов и собственную статистику. Поиск, включая ИИ-рекомендации, меняется, поэтому развивайте несколько путей продаж.</x:v>
      </x:c>
    </x:row>
    <x:row r="8" ht="55" customHeight="1">
      <x:c r="A8" s="5" t="str">
        <x:v>НДС</x:v>
      </x:c>
      <x:c r="B8" s="6" t="str">
        <x:v>Стандартная ставка в Грузии 18%; обязательная регистрация обычно связана с превышением 100 000 GEL облагаемых операций за любые 12 последовательных календарных месяцев. Проверьте исключения и статус с бухгалтером.</x:v>
      </x:c>
    </x:row>
    <x:row r="9" ht="55" customHeight="1">
      <x:c r="A9" s="5" t="str">
        <x:v>НДС в P&amp;L</x:v>
      </x:c>
      <x:c r="B9" s="6" t="str">
        <x:v>Если входной НДС можно зачесть, он не просто расход. Прогнозируйте выручку и ADR на базе без НДС, а выходной/входной НДС и сроки расчёта покажите в отдельном денежном плане.</x:v>
      </x:c>
    </x:row>
    <x:row r="10" ht="55" customHeight="1">
      <x:c r="A10" s="5" t="str">
        <x:v>Налог на прибыль / дивиденды</x:v>
      </x:c>
      <x:c r="B10" s="6" t="str">
        <x:v>Для компаний действует налоговый режим распределённой прибыли; общие ставки и удержание дивидендов зависят от формы бизнеса, получателя и операции. Не вычитайте «20% при снятии» автоматически. Попросите бухгалтера рассчитать конкретную сумму.</x:v>
      </x:c>
    </x:row>
    <x:row r="11" ht="55" customHeight="1">
      <x:c r="A11" s="5" t="str">
        <x:v>Официальный источник</x:v>
      </x:c>
      <x:c r="B11" s="6" t="str">
        <x:v>Действующая редакция Налогового кодекса: https://new.matsne.gov.ge/en/document/view/1043717?publication=236</x:v>
      </x:c>
    </x:row>
    <x:row r="12" ht="55" customHeight="1">
      <x:c r="A12" s="5" t="str">
        <x:v>Капитальные и денежные траты</x:v>
      </x:c>
      <x:c r="B12" s="6" t="str">
        <x:v>Ремонт, мебель, кредит, погашение долга, налоги и деньги на счёте не заменяются операционным P&amp;L. Сделайте отдельный календарь платежей и остатков по месяцам.</x:v>
      </x:c>
    </x:row>
    <x:row r="13" ht="30" customHeight="1">
      <x:c r="A13" s="36" t="str">
        <x:v>Бесплатные материалы от hotelcafe.ge • Расскажите, что было полезно и что улучшить</x:v>
      </x:c>
      <x:c r="B13" s="36"/>
    </x:row>
  </x:sheetData>
  <x:mergeCells>
    <x:mergeCell ref="A13:B13"/>
  </x:mergeCells>
  <x:pageMargins left="0.7" right="0.7" top="0.75" bottom="0.75" header="0.3" footer="0.3"/>
</x:worksheet>
</file>