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tart" sheetId="1" state="visible" r:id="rId1"/>
    <sheet xmlns:r="http://schemas.openxmlformats.org/officeDocument/2006/relationships" name="Monthly P&amp;L" sheetId="2" state="visible" r:id="rId2"/>
    <sheet xmlns:r="http://schemas.openxmlformats.org/officeDocument/2006/relationships" name="Channels and taxes" sheetId="3" state="visible" r:id="rId3"/>
  </sheets>
  <definedNames/>
</workbook>
</file>

<file path=xl/styles.xml><?xml version="1.0" encoding="utf-8"?>
<styleSheet xmlns="http://schemas.openxmlformats.org/spreadsheetml/2006/main">
  <numFmts count="4">
    <numFmt numFmtId="164" formatCode="#,##0.0"/>
    <numFmt numFmtId="165" formatCode="0.0%"/>
    <numFmt numFmtId="166" formatCode="&quot;₾&quot;#,##0;[Red](&quot;₾&quot;#,##0);-"/>
    <numFmt numFmtId="167" formatCode="₾#,##0;[Red](₾#,##0);-"/>
  </numFmts>
  <fonts count="9">
    <font>
      <name val="Carlito"/>
      <sz val="11"/>
    </font>
    <font>
      <name val="Arial"/>
      <b val="1"/>
      <color rgb="FF20384D"/>
      <sz val="16"/>
    </font>
    <font>
      <name val="Arial"/>
      <b val="1"/>
      <color rgb="FFFFFFFF"/>
      <sz val="11"/>
    </font>
    <font>
      <name val="Arial"/>
      <color rgb="FF6B5200"/>
      <sz val="9"/>
    </font>
    <font>
      <name val="Arial"/>
      <b val="1"/>
      <color rgb="FF20384D"/>
      <sz val="11"/>
    </font>
    <font>
      <name val="Arial"/>
      <color rgb="FF0000FF"/>
      <sz val="11"/>
    </font>
    <font>
      <name val="Arial"/>
      <b val="1"/>
      <color rgb="FF2F766F"/>
      <sz val="11"/>
    </font>
    <font>
      <name val="Arial"/>
      <b val="1"/>
      <sz val="11"/>
    </font>
    <font>
      <name val="Arial"/>
      <b val="1"/>
      <color rgb="FF244150"/>
      <sz val="9"/>
    </font>
  </fonts>
  <fills count="8">
    <fill>
      <patternFill/>
    </fill>
    <fill>
      <patternFill patternType="gray125"/>
    </fill>
    <fill>
      <patternFill patternType="solid">
        <fgColor rgb="FF20384D"/>
      </patternFill>
    </fill>
    <fill>
      <patternFill patternType="solid">
        <fgColor rgb="FFFFF2CC"/>
      </patternFill>
    </fill>
    <fill>
      <patternFill patternType="solid">
        <fgColor rgb="FFEAF2F1"/>
      </patternFill>
    </fill>
    <fill>
      <patternFill patternType="solid">
        <fgColor rgb="FFE2F0D9"/>
      </patternFill>
    </fill>
    <fill>
      <patternFill patternType="solid">
        <fgColor rgb="FFF3F6F8"/>
      </patternFill>
    </fill>
    <fill>
      <patternFill patternType="solid">
        <fgColor rgb="FFEAF1F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3" borderId="0" pivotButton="0" quotePrefix="0" xfId="0"/>
    <xf numFmtId="0" fontId="3" fillId="3" borderId="0" applyAlignment="1" pivotButton="0" quotePrefix="0" xfId="0">
      <alignment wrapText="1"/>
    </xf>
    <xf numFmtId="0" fontId="0" fillId="4" borderId="0" pivotButton="0" quotePrefix="0" xfId="0"/>
    <xf numFmtId="0" fontId="4" fillId="4" borderId="0" pivotButton="0" quotePrefix="0" xfId="0"/>
    <xf numFmtId="0" fontId="5" fillId="3" borderId="0" pivotButton="0" quotePrefix="0" xfId="0"/>
    <xf numFmtId="164" fontId="5" fillId="3" borderId="0" pivotButton="0" quotePrefix="0" xfId="0"/>
    <xf numFmtId="165" fontId="5" fillId="3" borderId="0" pivotButton="0" quotePrefix="0" xfId="0"/>
    <xf numFmtId="164" fontId="5" fillId="3" borderId="0" applyAlignment="1" pivotButton="0" quotePrefix="0" xfId="0">
      <alignment wrapText="1"/>
    </xf>
    <xf numFmtId="165" fontId="5" fillId="3" borderId="0" applyAlignment="1" pivotButton="0" quotePrefix="0" xfId="0">
      <alignment wrapText="1"/>
    </xf>
    <xf numFmtId="0" fontId="4" fillId="4" borderId="0" applyAlignment="1" pivotButton="0" quotePrefix="0" xfId="0">
      <alignment wrapText="1"/>
    </xf>
    <xf numFmtId="166" fontId="0" fillId="0" borderId="0" applyAlignment="1" pivotButton="0" quotePrefix="0" xfId="0">
      <alignment wrapText="1"/>
    </xf>
    <xf numFmtId="164" fontId="0" fillId="0" borderId="0" applyAlignment="1" pivotButton="0" quotePrefix="0" xfId="0">
      <alignment wrapText="1"/>
    </xf>
    <xf numFmtId="166" fontId="6" fillId="0" borderId="0" applyAlignment="1" pivotButton="0" quotePrefix="0" xfId="0">
      <alignment wrapText="1"/>
    </xf>
    <xf numFmtId="0" fontId="0" fillId="5" borderId="0" applyAlignment="1" pivotButton="0" quotePrefix="0" xfId="0">
      <alignment wrapText="1"/>
    </xf>
    <xf numFmtId="166" fontId="0" fillId="5" borderId="0" applyAlignment="1" pivotButton="0" quotePrefix="0" xfId="0">
      <alignment wrapText="1"/>
    </xf>
    <xf numFmtId="0" fontId="7" fillId="5" borderId="0" applyAlignment="1" pivotButton="0" quotePrefix="0" xfId="0">
      <alignment wrapText="1"/>
    </xf>
    <xf numFmtId="166" fontId="7" fillId="5" borderId="0" applyAlignment="1" pivotButton="0" quotePrefix="0" xfId="0">
      <alignment wrapText="1"/>
    </xf>
    <xf numFmtId="0" fontId="0" fillId="6" borderId="0" applyAlignment="1" pivotButton="0" quotePrefix="0" xfId="0">
      <alignment wrapText="1"/>
    </xf>
    <xf numFmtId="166" fontId="0" fillId="6" borderId="0" applyAlignment="1" pivotButton="0" quotePrefix="0" xfId="0">
      <alignment wrapText="1"/>
    </xf>
    <xf numFmtId="0" fontId="7" fillId="6" borderId="0" applyAlignment="1" pivotButton="0" quotePrefix="0" xfId="0">
      <alignment wrapText="1"/>
    </xf>
    <xf numFmtId="166" fontId="7" fillId="6" borderId="0" applyAlignment="1" pivotButton="0" quotePrefix="0" xfId="0">
      <alignment wrapText="1"/>
    </xf>
    <xf numFmtId="0" fontId="0" fillId="4" borderId="0" applyAlignment="1" pivotButton="0" quotePrefix="0" xfId="0">
      <alignment wrapText="1"/>
    </xf>
    <xf numFmtId="166" fontId="0" fillId="4" borderId="0" applyAlignment="1" pivotButton="0" quotePrefix="0" xfId="0">
      <alignment wrapText="1"/>
    </xf>
    <xf numFmtId="0" fontId="7" fillId="4" borderId="0" applyAlignment="1" pivotButton="0" quotePrefix="0" xfId="0">
      <alignment wrapText="1"/>
    </xf>
    <xf numFmtId="166" fontId="7" fillId="4" borderId="0" applyAlignment="1" pivotButton="0" quotePrefix="0" xfId="0">
      <alignment wrapText="1"/>
    </xf>
    <xf numFmtId="0" fontId="0" fillId="7" borderId="0" pivotButton="0" quotePrefix="0" xfId="0"/>
    <xf numFmtId="0" fontId="8" fillId="7" borderId="0" pivotButton="0" quotePrefix="0" xfId="0"/>
    <xf numFmtId="0" fontId="8" fillId="7" borderId="0" applyAlignment="1" pivotButton="0" quotePrefix="0" xfId="0">
      <alignment wrapText="1"/>
    </xf>
    <xf numFmtId="0" fontId="8" fillId="7" borderId="0" applyAlignment="1" pivotButton="0" quotePrefix="0" xfId="0">
      <alignment vertical="center" wrapText="1"/>
    </xf>
    <xf numFmtId="167" fontId="0" fillId="0" borderId="0" applyAlignment="1" pivotButton="0" quotePrefix="0" xfId="0">
      <alignment wrapText="1"/>
    </xf>
    <xf numFmtId="164" fontId="5" fillId="3" borderId="0" applyAlignment="1" pivotButton="0" quotePrefix="0" xfId="0">
      <alignment wrapText="1"/>
    </xf>
    <xf numFmtId="165" fontId="5" fillId="3" borderId="0" applyAlignment="1" pivotButton="0" quotePrefix="0" xfId="0">
      <alignment wrapText="1"/>
    </xf>
    <xf numFmtId="167" fontId="0" fillId="0" borderId="0" applyAlignment="1" pivotButton="0" quotePrefix="0" xfId="0">
      <alignment wrapText="1"/>
    </xf>
    <xf numFmtId="164" fontId="0" fillId="0" borderId="0" applyAlignment="1" pivotButton="0" quotePrefix="0" xfId="0">
      <alignment wrapText="1"/>
    </xf>
    <xf numFmtId="166" fontId="0" fillId="0" borderId="0" applyAlignment="1" pivotButton="0" quotePrefix="0" xfId="0">
      <alignment wrapText="1"/>
    </xf>
    <xf numFmtId="166" fontId="7" fillId="5" borderId="0" applyAlignment="1" pivotButton="0" quotePrefix="0" xfId="0">
      <alignment wrapText="1"/>
    </xf>
    <xf numFmtId="166" fontId="6" fillId="0" borderId="0" applyAlignment="1" pivotButton="0" quotePrefix="0" xfId="0">
      <alignment wrapText="1"/>
    </xf>
    <xf numFmtId="166" fontId="7" fillId="6" borderId="0" applyAlignment="1" pivotButton="0" quotePrefix="0" xfId="0">
      <alignment wrapText="1"/>
    </xf>
    <xf numFmtId="166" fontId="7" fillId="4" borderId="0" applyAlignment="1" pivotButton="0" quotePrefix="0" xfId="0">
      <alignment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" t="inlineStr">
        <is>
          <t>hotelcafe.ge | Small hotel P&amp;L: example and working template</t>
        </is>
      </c>
    </row>
    <row r="2"/>
    <row r="3" ht="52" customHeight="1">
      <c r="A3" s="5" t="inlineStr">
        <is>
          <t>How to use</t>
        </is>
      </c>
      <c r="B3" s="6" t="inlineStr">
        <is>
          <t>The example is built on a hypothetical 20-room hotel. Save a copy, then replace all yellow values with your own data.</t>
        </is>
      </c>
    </row>
    <row r="4" ht="52" customHeight="1">
      <c r="A4" s="5" t="inlineStr">
        <is>
          <t>How to read the example</t>
        </is>
      </c>
      <c r="B4" s="6" t="inlineStr">
        <is>
          <t>This is not a market forecast and not data from a real hotel in Georgia. No location is set; prices, occupancy, costs and commissions are teaching assumptions.</t>
        </is>
      </c>
    </row>
    <row r="5" ht="52" customHeight="1">
      <c r="A5" s="5" t="inlineStr">
        <is>
          <t>Seasonality and staff</t>
        </is>
      </c>
      <c r="B5" s="6" t="inlineStr">
        <is>
          <t>Set demand and staff by month. In row 28 of the P&amp;L sheet enter only the additional cost of seasonal staff on top of permanent salaries; if no hiring is needed, leave zeros.</t>
        </is>
      </c>
    </row>
    <row r="6" ht="52" customHeight="1">
      <c r="A6" s="5" t="inlineStr">
        <is>
          <t>Sales</t>
        </is>
      </c>
      <c r="B6" s="6" t="inlineStr">
        <is>
          <t>Enter the share of bookings via OTA, direct sales and agents/groups. All shares must add up to 100%; do not treat the Booking share as a universal rule.</t>
        </is>
      </c>
    </row>
    <row r="7" ht="52" customHeight="1">
      <c r="A7" s="5" t="inlineStr">
        <is>
          <t>Full costs</t>
        </is>
      </c>
      <c r="B7" s="6" t="inlineStr">
        <is>
          <t>Include the owner’s salary at the market value of their labour, utilities, laundry, housekeeping, repairs, rent, marketing, commissions, accounting and other items.</t>
        </is>
      </c>
    </row>
    <row r="8" ht="52" customHeight="1">
      <c r="A8" s="5" t="inlineStr">
        <is>
          <t>Reserve</t>
        </is>
      </c>
      <c r="B8" s="6" t="inlineStr">
        <is>
          <t>The model has a separate reserve for uncertain costs. Test several options: 20–30% and a harsh stress case of up to 50%. This is not an accounting item and not a universal norm.</t>
        </is>
      </c>
    </row>
    <row r="9" ht="52" customHeight="1">
      <c r="A9" s="5" t="inlineStr">
        <is>
          <t>What it shows</t>
        </is>
      </c>
      <c r="B9" s="6" t="inlineStr">
        <is>
          <t>Operating result before depreciation, interest and taxes; separately, an indicative result after the reserve and the tax estimate entered by the accountant.</t>
        </is>
      </c>
    </row>
    <row r="10" ht="52" customHeight="1">
      <c r="A10" s="5" t="inlineStr">
        <is>
          <t>What it does not show</t>
        </is>
      </c>
      <c r="B10" s="6" t="inlineStr">
        <is>
          <t>Purchase/renovation and equipment, VAT payable/reclaimable, loan and principal, timing of cash receipts, cash balance. A separate cash plan is needed for that.</t>
        </is>
      </c>
    </row>
    <row r="11" ht="30" customHeight="1">
      <c r="A11" s="36" t="inlineStr">
        <is>
          <t>Free template from hotelcafe.ge • Tell us on the website what was useful and what to improve</t>
        </is>
      </c>
    </row>
  </sheetData>
  <mergeCells count="1">
    <mergeCell ref="A11:B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5"/>
  <sheetViews>
    <sheetView showGridLines="0" workbookViewId="0">
      <pane xSplit="1" ySplit="4" topLeftCell="B5" activePane="bottomRight" state="frozen"/>
      <selection activeCell="A1" sqref="A1"/>
    </sheetView>
  </sheetViews>
  <sheetFormatPr baseColWidth="8" defaultRowHeight="15"/>
  <cols>
    <col width="57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5" customWidth="1" min="14" max="14"/>
  </cols>
  <sheetData>
    <row r="1">
      <c r="A1" s="1" t="inlineStr">
        <is>
          <t>Teaching P&amp;L example and inputs for your own hotel | hotelcafe.ge</t>
        </is>
      </c>
    </row>
    <row r="2">
      <c r="A2" s="9" t="inlineStr">
        <is>
          <t>GEL, planning year. Revenue excluding VAT. Yellow cells are editable; N is the annual total. Additional seasonal payroll is row 28, on top of the permanent staff, zeros by default.</t>
        </is>
      </c>
    </row>
    <row r="3"/>
    <row r="4">
      <c r="A4" s="5" t="inlineStr">
        <is>
          <t>Indicator</t>
        </is>
      </c>
      <c r="B4" s="5" t="inlineStr">
        <is>
          <t>Jan</t>
        </is>
      </c>
      <c r="C4" s="5" t="inlineStr">
        <is>
          <t>Feb</t>
        </is>
      </c>
      <c r="D4" s="5" t="inlineStr">
        <is>
          <t>Mar</t>
        </is>
      </c>
      <c r="E4" s="5" t="inlineStr">
        <is>
          <t>Apr</t>
        </is>
      </c>
      <c r="F4" s="5" t="inlineStr">
        <is>
          <t>May</t>
        </is>
      </c>
      <c r="G4" s="5" t="inlineStr">
        <is>
          <t>Jun</t>
        </is>
      </c>
      <c r="H4" s="5" t="inlineStr">
        <is>
          <t>Jul</t>
        </is>
      </c>
      <c r="I4" s="5" t="inlineStr">
        <is>
          <t>Aug</t>
        </is>
      </c>
      <c r="J4" s="5" t="inlineStr">
        <is>
          <t>Sep</t>
        </is>
      </c>
      <c r="K4" s="5" t="inlineStr">
        <is>
          <t>Oct</t>
        </is>
      </c>
      <c r="L4" s="5" t="inlineStr">
        <is>
          <t>Nov</t>
        </is>
      </c>
      <c r="M4" s="5" t="inlineStr">
        <is>
          <t>Dec</t>
        </is>
      </c>
      <c r="N4" s="5" t="inlineStr">
        <is>
          <t>Year</t>
        </is>
      </c>
    </row>
    <row r="5">
      <c r="A5" t="inlineStr">
        <is>
          <t>Operating days</t>
        </is>
      </c>
      <c r="B5" s="38" t="n">
        <v>31</v>
      </c>
      <c r="C5" s="38" t="n">
        <v>28</v>
      </c>
      <c r="D5" s="38" t="n">
        <v>31</v>
      </c>
      <c r="E5" s="38" t="n">
        <v>30</v>
      </c>
      <c r="F5" s="38" t="n">
        <v>31</v>
      </c>
      <c r="G5" s="38" t="n">
        <v>30</v>
      </c>
      <c r="H5" s="38" t="n">
        <v>31</v>
      </c>
      <c r="I5" s="38" t="n">
        <v>31</v>
      </c>
      <c r="J5" s="38" t="n">
        <v>30</v>
      </c>
      <c r="K5" s="38" t="n">
        <v>31</v>
      </c>
      <c r="L5" s="38" t="n">
        <v>30</v>
      </c>
      <c r="M5" s="38" t="n">
        <v>31</v>
      </c>
      <c r="N5" s="6" t="n"/>
    </row>
    <row r="6">
      <c r="A6" t="inlineStr">
        <is>
          <t>Rooms on sale</t>
        </is>
      </c>
      <c r="B6" s="38" t="n">
        <v>20</v>
      </c>
      <c r="C6" s="38" t="n">
        <v>20</v>
      </c>
      <c r="D6" s="38" t="n">
        <v>20</v>
      </c>
      <c r="E6" s="38" t="n">
        <v>20</v>
      </c>
      <c r="F6" s="38" t="n">
        <v>20</v>
      </c>
      <c r="G6" s="38" t="n">
        <v>20</v>
      </c>
      <c r="H6" s="38" t="n">
        <v>20</v>
      </c>
      <c r="I6" s="38" t="n">
        <v>20</v>
      </c>
      <c r="J6" s="38" t="n">
        <v>20</v>
      </c>
      <c r="K6" s="38" t="n">
        <v>20</v>
      </c>
      <c r="L6" s="38" t="n">
        <v>20</v>
      </c>
      <c r="M6" s="38" t="n">
        <v>20</v>
      </c>
      <c r="N6" s="6" t="n"/>
    </row>
    <row r="7">
      <c r="A7" t="inlineStr">
        <is>
          <t>Occupancy</t>
        </is>
      </c>
      <c r="B7" s="39" t="n">
        <v>0.25</v>
      </c>
      <c r="C7" s="39" t="n">
        <v>0.28</v>
      </c>
      <c r="D7" s="39" t="n">
        <v>0.35</v>
      </c>
      <c r="E7" s="39" t="n">
        <v>0.45</v>
      </c>
      <c r="F7" s="39" t="n">
        <v>0.55</v>
      </c>
      <c r="G7" s="39" t="n">
        <v>0.68</v>
      </c>
      <c r="H7" s="39" t="n">
        <v>0.78</v>
      </c>
      <c r="I7" s="39" t="n">
        <v>0.75</v>
      </c>
      <c r="J7" s="39" t="n">
        <v>0.55</v>
      </c>
      <c r="K7" s="39" t="n">
        <v>0.42</v>
      </c>
      <c r="L7" s="39" t="n">
        <v>0.32</v>
      </c>
      <c r="M7" s="39" t="n">
        <v>0.26</v>
      </c>
      <c r="N7" s="6" t="n"/>
    </row>
    <row r="8">
      <c r="A8" t="inlineStr">
        <is>
          <t>ADR excl. VAT, GEL</t>
        </is>
      </c>
      <c r="B8" s="38" t="n">
        <v>145</v>
      </c>
      <c r="C8" s="38" t="n">
        <v>145</v>
      </c>
      <c r="D8" s="38" t="n">
        <v>155</v>
      </c>
      <c r="E8" s="38" t="n">
        <v>175</v>
      </c>
      <c r="F8" s="38" t="n">
        <v>205</v>
      </c>
      <c r="G8" s="38" t="n">
        <v>245</v>
      </c>
      <c r="H8" s="38" t="n">
        <v>285</v>
      </c>
      <c r="I8" s="38" t="n">
        <v>275</v>
      </c>
      <c r="J8" s="38" t="n">
        <v>225</v>
      </c>
      <c r="K8" s="38" t="n">
        <v>195</v>
      </c>
      <c r="L8" s="38" t="n">
        <v>165</v>
      </c>
      <c r="M8" s="38" t="n">
        <v>150</v>
      </c>
      <c r="N8" s="6" t="n"/>
    </row>
    <row r="9">
      <c r="A9" t="inlineStr">
        <is>
          <t>Extra revenue per sold night, GEL</t>
        </is>
      </c>
      <c r="B9" s="38" t="n">
        <v>20</v>
      </c>
      <c r="C9" s="38" t="n">
        <v>20</v>
      </c>
      <c r="D9" s="38" t="n">
        <v>20</v>
      </c>
      <c r="E9" s="38" t="n">
        <v>20</v>
      </c>
      <c r="F9" s="38" t="n">
        <v>20</v>
      </c>
      <c r="G9" s="38" t="n">
        <v>20</v>
      </c>
      <c r="H9" s="38" t="n">
        <v>20</v>
      </c>
      <c r="I9" s="38" t="n">
        <v>20</v>
      </c>
      <c r="J9" s="38" t="n">
        <v>20</v>
      </c>
      <c r="K9" s="38" t="n">
        <v>20</v>
      </c>
      <c r="L9" s="38" t="n">
        <v>20</v>
      </c>
      <c r="M9" s="38" t="n">
        <v>20</v>
      </c>
      <c r="N9" s="6" t="n"/>
    </row>
    <row r="10">
      <c r="A10" t="inlineStr">
        <is>
          <t>OTA share of room sales</t>
        </is>
      </c>
      <c r="B10" s="39" t="n">
        <v>0.55</v>
      </c>
      <c r="C10" s="39" t="n">
        <v>0.55</v>
      </c>
      <c r="D10" s="39" t="n">
        <v>0.55</v>
      </c>
      <c r="E10" s="39" t="n">
        <v>0.55</v>
      </c>
      <c r="F10" s="39" t="n">
        <v>0.55</v>
      </c>
      <c r="G10" s="39" t="n">
        <v>0.55</v>
      </c>
      <c r="H10" s="39" t="n">
        <v>0.55</v>
      </c>
      <c r="I10" s="39" t="n">
        <v>0.55</v>
      </c>
      <c r="J10" s="39" t="n">
        <v>0.55</v>
      </c>
      <c r="K10" s="39" t="n">
        <v>0.55</v>
      </c>
      <c r="L10" s="39" t="n">
        <v>0.55</v>
      </c>
      <c r="M10" s="39" t="n">
        <v>0.55</v>
      </c>
      <c r="N10" s="6" t="n"/>
    </row>
    <row r="11">
      <c r="A11" t="inlineStr">
        <is>
          <t>Direct sales share</t>
        </is>
      </c>
      <c r="B11" s="39" t="n">
        <v>0.25</v>
      </c>
      <c r="C11" s="39" t="n">
        <v>0.25</v>
      </c>
      <c r="D11" s="39" t="n">
        <v>0.25</v>
      </c>
      <c r="E11" s="39" t="n">
        <v>0.25</v>
      </c>
      <c r="F11" s="39" t="n">
        <v>0.25</v>
      </c>
      <c r="G11" s="39" t="n">
        <v>0.25</v>
      </c>
      <c r="H11" s="39" t="n">
        <v>0.25</v>
      </c>
      <c r="I11" s="39" t="n">
        <v>0.25</v>
      </c>
      <c r="J11" s="39" t="n">
        <v>0.25</v>
      </c>
      <c r="K11" s="39" t="n">
        <v>0.25</v>
      </c>
      <c r="L11" s="39" t="n">
        <v>0.25</v>
      </c>
      <c r="M11" s="39" t="n">
        <v>0.25</v>
      </c>
      <c r="N11" s="6" t="n"/>
    </row>
    <row r="12">
      <c r="A12" t="inlineStr">
        <is>
          <t>Agents and groups share</t>
        </is>
      </c>
      <c r="B12" s="39" t="n">
        <v>0.2</v>
      </c>
      <c r="C12" s="39" t="n">
        <v>0.2</v>
      </c>
      <c r="D12" s="39" t="n">
        <v>0.2</v>
      </c>
      <c r="E12" s="39" t="n">
        <v>0.2</v>
      </c>
      <c r="F12" s="39" t="n">
        <v>0.2</v>
      </c>
      <c r="G12" s="39" t="n">
        <v>0.2</v>
      </c>
      <c r="H12" s="39" t="n">
        <v>0.2</v>
      </c>
      <c r="I12" s="39" t="n">
        <v>0.2</v>
      </c>
      <c r="J12" s="39" t="n">
        <v>0.2</v>
      </c>
      <c r="K12" s="39" t="n">
        <v>0.2</v>
      </c>
      <c r="L12" s="39" t="n">
        <v>0.2</v>
      </c>
      <c r="M12" s="39" t="n">
        <v>0.2</v>
      </c>
      <c r="N12" s="6" t="n"/>
    </row>
    <row r="13">
      <c r="A13" t="inlineStr">
        <is>
          <t>OTA commission</t>
        </is>
      </c>
      <c r="B13" s="39" t="n">
        <v>0.18</v>
      </c>
      <c r="C13" s="39" t="n">
        <v>0.18</v>
      </c>
      <c r="D13" s="39" t="n">
        <v>0.18</v>
      </c>
      <c r="E13" s="39" t="n">
        <v>0.18</v>
      </c>
      <c r="F13" s="39" t="n">
        <v>0.18</v>
      </c>
      <c r="G13" s="39" t="n">
        <v>0.18</v>
      </c>
      <c r="H13" s="39" t="n">
        <v>0.18</v>
      </c>
      <c r="I13" s="39" t="n">
        <v>0.18</v>
      </c>
      <c r="J13" s="39" t="n">
        <v>0.18</v>
      </c>
      <c r="K13" s="39" t="n">
        <v>0.18</v>
      </c>
      <c r="L13" s="39" t="n">
        <v>0.18</v>
      </c>
      <c r="M13" s="39" t="n">
        <v>0.18</v>
      </c>
      <c r="N13" s="6" t="n"/>
    </row>
    <row r="14">
      <c r="A14" t="inlineStr">
        <is>
          <t>Direct channel cost</t>
        </is>
      </c>
      <c r="B14" s="39" t="n">
        <v>0.025</v>
      </c>
      <c r="C14" s="39" t="n">
        <v>0.025</v>
      </c>
      <c r="D14" s="39" t="n">
        <v>0.025</v>
      </c>
      <c r="E14" s="39" t="n">
        <v>0.025</v>
      </c>
      <c r="F14" s="39" t="n">
        <v>0.025</v>
      </c>
      <c r="G14" s="39" t="n">
        <v>0.025</v>
      </c>
      <c r="H14" s="39" t="n">
        <v>0.025</v>
      </c>
      <c r="I14" s="39" t="n">
        <v>0.025</v>
      </c>
      <c r="J14" s="39" t="n">
        <v>0.025</v>
      </c>
      <c r="K14" s="39" t="n">
        <v>0.025</v>
      </c>
      <c r="L14" s="39" t="n">
        <v>0.025</v>
      </c>
      <c r="M14" s="39" t="n">
        <v>0.025</v>
      </c>
      <c r="N14" s="6" t="n"/>
    </row>
    <row r="15">
      <c r="A15" t="inlineStr">
        <is>
          <t>Agent / group commission</t>
        </is>
      </c>
      <c r="B15" s="39" t="n">
        <v>0.12</v>
      </c>
      <c r="C15" s="39" t="n">
        <v>0.12</v>
      </c>
      <c r="D15" s="39" t="n">
        <v>0.12</v>
      </c>
      <c r="E15" s="39" t="n">
        <v>0.12</v>
      </c>
      <c r="F15" s="39" t="n">
        <v>0.12</v>
      </c>
      <c r="G15" s="39" t="n">
        <v>0.12</v>
      </c>
      <c r="H15" s="39" t="n">
        <v>0.12</v>
      </c>
      <c r="I15" s="39" t="n">
        <v>0.12</v>
      </c>
      <c r="J15" s="39" t="n">
        <v>0.12</v>
      </c>
      <c r="K15" s="39" t="n">
        <v>0.12</v>
      </c>
      <c r="L15" s="39" t="n">
        <v>0.12</v>
      </c>
      <c r="M15" s="39" t="n">
        <v>0.12</v>
      </c>
      <c r="N15" s="6" t="n"/>
    </row>
    <row r="16">
      <c r="A16" t="inlineStr">
        <is>
          <t>Salaries incl. owner’s labour, GEL</t>
        </is>
      </c>
      <c r="B16" s="38" t="n">
        <v>22000</v>
      </c>
      <c r="C16" s="38" t="n">
        <v>22000</v>
      </c>
      <c r="D16" s="38" t="n">
        <v>22000</v>
      </c>
      <c r="E16" s="38" t="n">
        <v>22000</v>
      </c>
      <c r="F16" s="38" t="n">
        <v>22000</v>
      </c>
      <c r="G16" s="38" t="n">
        <v>22000</v>
      </c>
      <c r="H16" s="38" t="n">
        <v>22000</v>
      </c>
      <c r="I16" s="38" t="n">
        <v>22000</v>
      </c>
      <c r="J16" s="38" t="n">
        <v>22000</v>
      </c>
      <c r="K16" s="38" t="n">
        <v>22000</v>
      </c>
      <c r="L16" s="38" t="n">
        <v>22000</v>
      </c>
      <c r="M16" s="38" t="n">
        <v>22000</v>
      </c>
      <c r="N16" s="6" t="n"/>
    </row>
    <row r="17">
      <c r="A17" t="inlineStr">
        <is>
          <t>Utilities, fixed, GEL</t>
        </is>
      </c>
      <c r="B17" s="38" t="n">
        <v>4500</v>
      </c>
      <c r="C17" s="38" t="n">
        <v>4500</v>
      </c>
      <c r="D17" s="38" t="n">
        <v>4500</v>
      </c>
      <c r="E17" s="38" t="n">
        <v>4500</v>
      </c>
      <c r="F17" s="38" t="n">
        <v>4500</v>
      </c>
      <c r="G17" s="38" t="n">
        <v>4500</v>
      </c>
      <c r="H17" s="38" t="n">
        <v>4500</v>
      </c>
      <c r="I17" s="38" t="n">
        <v>4500</v>
      </c>
      <c r="J17" s="38" t="n">
        <v>4500</v>
      </c>
      <c r="K17" s="38" t="n">
        <v>4500</v>
      </c>
      <c r="L17" s="38" t="n">
        <v>4500</v>
      </c>
      <c r="M17" s="38" t="n">
        <v>4500</v>
      </c>
      <c r="N17" s="6" t="n"/>
    </row>
    <row r="18">
      <c r="A18" t="inlineStr">
        <is>
          <t>Utilities per sold night, GEL</t>
        </is>
      </c>
      <c r="B18" s="38" t="n">
        <v>14</v>
      </c>
      <c r="C18" s="38" t="n">
        <v>14</v>
      </c>
      <c r="D18" s="38" t="n">
        <v>14</v>
      </c>
      <c r="E18" s="38" t="n">
        <v>14</v>
      </c>
      <c r="F18" s="38" t="n">
        <v>14</v>
      </c>
      <c r="G18" s="38" t="n">
        <v>14</v>
      </c>
      <c r="H18" s="38" t="n">
        <v>14</v>
      </c>
      <c r="I18" s="38" t="n">
        <v>14</v>
      </c>
      <c r="J18" s="38" t="n">
        <v>14</v>
      </c>
      <c r="K18" s="38" t="n">
        <v>14</v>
      </c>
      <c r="L18" s="38" t="n">
        <v>14</v>
      </c>
      <c r="M18" s="38" t="n">
        <v>14</v>
      </c>
      <c r="N18" s="6" t="n"/>
    </row>
    <row r="19">
      <c r="A19" t="inlineStr">
        <is>
          <t>Housekeeping, laundry, amenities per night, GEL</t>
        </is>
      </c>
      <c r="B19" s="38" t="n">
        <v>15</v>
      </c>
      <c r="C19" s="38" t="n">
        <v>15</v>
      </c>
      <c r="D19" s="38" t="n">
        <v>15</v>
      </c>
      <c r="E19" s="38" t="n">
        <v>15</v>
      </c>
      <c r="F19" s="38" t="n">
        <v>15</v>
      </c>
      <c r="G19" s="38" t="n">
        <v>15</v>
      </c>
      <c r="H19" s="38" t="n">
        <v>15</v>
      </c>
      <c r="I19" s="38" t="n">
        <v>15</v>
      </c>
      <c r="J19" s="38" t="n">
        <v>15</v>
      </c>
      <c r="K19" s="38" t="n">
        <v>15</v>
      </c>
      <c r="L19" s="38" t="n">
        <v>15</v>
      </c>
      <c r="M19" s="38" t="n">
        <v>15</v>
      </c>
      <c r="N19" s="6" t="n"/>
    </row>
    <row r="20">
      <c r="A20" t="inlineStr">
        <is>
          <t>Cost of extra revenue</t>
        </is>
      </c>
      <c r="B20" s="39" t="n">
        <v>0.35</v>
      </c>
      <c r="C20" s="39" t="n">
        <v>0.35</v>
      </c>
      <c r="D20" s="39" t="n">
        <v>0.35</v>
      </c>
      <c r="E20" s="39" t="n">
        <v>0.35</v>
      </c>
      <c r="F20" s="39" t="n">
        <v>0.35</v>
      </c>
      <c r="G20" s="39" t="n">
        <v>0.35</v>
      </c>
      <c r="H20" s="39" t="n">
        <v>0.35</v>
      </c>
      <c r="I20" s="39" t="n">
        <v>0.35</v>
      </c>
      <c r="J20" s="39" t="n">
        <v>0.35</v>
      </c>
      <c r="K20" s="39" t="n">
        <v>0.35</v>
      </c>
      <c r="L20" s="39" t="n">
        <v>0.35</v>
      </c>
      <c r="M20" s="39" t="n">
        <v>0.35</v>
      </c>
      <c r="N20" s="6" t="n"/>
    </row>
    <row r="21">
      <c r="A21" t="inlineStr">
        <is>
          <t>Rent / use of property, GEL</t>
        </is>
      </c>
      <c r="B21" s="38" t="n">
        <v>0</v>
      </c>
      <c r="C21" s="38" t="n">
        <v>0</v>
      </c>
      <c r="D21" s="38" t="n">
        <v>0</v>
      </c>
      <c r="E21" s="38" t="n">
        <v>0</v>
      </c>
      <c r="F21" s="38" t="n">
        <v>0</v>
      </c>
      <c r="G21" s="38" t="n">
        <v>0</v>
      </c>
      <c r="H21" s="38" t="n">
        <v>0</v>
      </c>
      <c r="I21" s="38" t="n">
        <v>0</v>
      </c>
      <c r="J21" s="38" t="n">
        <v>0</v>
      </c>
      <c r="K21" s="38" t="n">
        <v>0</v>
      </c>
      <c r="L21" s="38" t="n">
        <v>0</v>
      </c>
      <c r="M21" s="38" t="n">
        <v>0</v>
      </c>
      <c r="N21" s="6" t="n"/>
    </row>
    <row r="22">
      <c r="A22" t="inlineStr">
        <is>
          <t>Maintenance and repairs, GEL</t>
        </is>
      </c>
      <c r="B22" s="38" t="n">
        <v>2500</v>
      </c>
      <c r="C22" s="38" t="n">
        <v>2500</v>
      </c>
      <c r="D22" s="38" t="n">
        <v>2500</v>
      </c>
      <c r="E22" s="38" t="n">
        <v>2500</v>
      </c>
      <c r="F22" s="38" t="n">
        <v>2500</v>
      </c>
      <c r="G22" s="38" t="n">
        <v>2500</v>
      </c>
      <c r="H22" s="38" t="n">
        <v>2500</v>
      </c>
      <c r="I22" s="38" t="n">
        <v>2500</v>
      </c>
      <c r="J22" s="38" t="n">
        <v>2500</v>
      </c>
      <c r="K22" s="38" t="n">
        <v>2500</v>
      </c>
      <c r="L22" s="38" t="n">
        <v>2500</v>
      </c>
      <c r="M22" s="38" t="n">
        <v>2500</v>
      </c>
      <c r="N22" s="6" t="n"/>
    </row>
    <row r="23">
      <c r="A23" t="inlineStr">
        <is>
          <t>Accounting, software, communications, insurance, GEL</t>
        </is>
      </c>
      <c r="B23" s="38" t="n">
        <v>1400</v>
      </c>
      <c r="C23" s="38" t="n">
        <v>1400</v>
      </c>
      <c r="D23" s="38" t="n">
        <v>1400</v>
      </c>
      <c r="E23" s="38" t="n">
        <v>1400</v>
      </c>
      <c r="F23" s="38" t="n">
        <v>1400</v>
      </c>
      <c r="G23" s="38" t="n">
        <v>1400</v>
      </c>
      <c r="H23" s="38" t="n">
        <v>1400</v>
      </c>
      <c r="I23" s="38" t="n">
        <v>1400</v>
      </c>
      <c r="J23" s="38" t="n">
        <v>1400</v>
      </c>
      <c r="K23" s="38" t="n">
        <v>1400</v>
      </c>
      <c r="L23" s="38" t="n">
        <v>1400</v>
      </c>
      <c r="M23" s="38" t="n">
        <v>1400</v>
      </c>
      <c r="N23" s="6" t="n"/>
    </row>
    <row r="24">
      <c r="A24" t="inlineStr">
        <is>
          <t>Marketing and sales, GEL</t>
        </is>
      </c>
      <c r="B24" s="38" t="n">
        <v>1800</v>
      </c>
      <c r="C24" s="38" t="n">
        <v>1800</v>
      </c>
      <c r="D24" s="38" t="n">
        <v>1800</v>
      </c>
      <c r="E24" s="38" t="n">
        <v>1800</v>
      </c>
      <c r="F24" s="38" t="n">
        <v>1800</v>
      </c>
      <c r="G24" s="38" t="n">
        <v>1800</v>
      </c>
      <c r="H24" s="38" t="n">
        <v>1800</v>
      </c>
      <c r="I24" s="38" t="n">
        <v>1800</v>
      </c>
      <c r="J24" s="38" t="n">
        <v>1800</v>
      </c>
      <c r="K24" s="38" t="n">
        <v>1800</v>
      </c>
      <c r="L24" s="38" t="n">
        <v>1800</v>
      </c>
      <c r="M24" s="38" t="n">
        <v>1800</v>
      </c>
      <c r="N24" s="6" t="n"/>
    </row>
    <row r="25">
      <c r="A25" t="inlineStr">
        <is>
          <t>Other regular costs, GEL</t>
        </is>
      </c>
      <c r="B25" s="38" t="n">
        <v>2500</v>
      </c>
      <c r="C25" s="38" t="n">
        <v>2500</v>
      </c>
      <c r="D25" s="38" t="n">
        <v>2500</v>
      </c>
      <c r="E25" s="38" t="n">
        <v>2500</v>
      </c>
      <c r="F25" s="38" t="n">
        <v>2500</v>
      </c>
      <c r="G25" s="38" t="n">
        <v>2500</v>
      </c>
      <c r="H25" s="38" t="n">
        <v>2500</v>
      </c>
      <c r="I25" s="38" t="n">
        <v>2500</v>
      </c>
      <c r="J25" s="38" t="n">
        <v>2500</v>
      </c>
      <c r="K25" s="38" t="n">
        <v>2500</v>
      </c>
      <c r="L25" s="38" t="n">
        <v>2500</v>
      </c>
      <c r="M25" s="38" t="n">
        <v>2500</v>
      </c>
      <c r="N25" s="6" t="n"/>
    </row>
    <row r="26">
      <c r="A26" t="inlineStr">
        <is>
          <t>Reserve for unknown costs</t>
        </is>
      </c>
      <c r="B26" s="39" t="n">
        <v>0.25</v>
      </c>
      <c r="C26" s="39" t="n">
        <v>0.25</v>
      </c>
      <c r="D26" s="39" t="n">
        <v>0.25</v>
      </c>
      <c r="E26" s="39" t="n">
        <v>0.25</v>
      </c>
      <c r="F26" s="39" t="n">
        <v>0.25</v>
      </c>
      <c r="G26" s="39" t="n">
        <v>0.25</v>
      </c>
      <c r="H26" s="39" t="n">
        <v>0.25</v>
      </c>
      <c r="I26" s="39" t="n">
        <v>0.25</v>
      </c>
      <c r="J26" s="39" t="n">
        <v>0.25</v>
      </c>
      <c r="K26" s="39" t="n">
        <v>0.25</v>
      </c>
      <c r="L26" s="39" t="n">
        <v>0.25</v>
      </c>
      <c r="M26" s="39" t="n">
        <v>0.25</v>
      </c>
      <c r="N26" s="6" t="n"/>
    </row>
    <row r="27">
      <c r="A27" t="inlineStr">
        <is>
          <t>Tax estimate from accountant, GEL</t>
        </is>
      </c>
      <c r="B27" s="38" t="n">
        <v>0</v>
      </c>
      <c r="C27" s="38" t="n">
        <v>0</v>
      </c>
      <c r="D27" s="38" t="n">
        <v>0</v>
      </c>
      <c r="E27" s="38" t="n">
        <v>0</v>
      </c>
      <c r="F27" s="38" t="n">
        <v>0</v>
      </c>
      <c r="G27" s="38" t="n">
        <v>0</v>
      </c>
      <c r="H27" s="38" t="n">
        <v>0</v>
      </c>
      <c r="I27" s="38" t="n">
        <v>0</v>
      </c>
      <c r="J27" s="38" t="n">
        <v>0</v>
      </c>
      <c r="K27" s="38" t="n">
        <v>0</v>
      </c>
      <c r="L27" s="38" t="n">
        <v>0</v>
      </c>
      <c r="M27" s="38" t="n">
        <v>0</v>
      </c>
      <c r="N27" s="6" t="n"/>
    </row>
    <row r="28">
      <c r="A28" t="inlineStr">
        <is>
          <t>Additional seasonal payroll, GEL</t>
        </is>
      </c>
      <c r="B28" s="38" t="n">
        <v>0</v>
      </c>
      <c r="C28" s="38" t="n">
        <v>0</v>
      </c>
      <c r="D28" s="38" t="n">
        <v>0</v>
      </c>
      <c r="E28" s="38" t="n">
        <v>0</v>
      </c>
      <c r="F28" s="38" t="n">
        <v>0</v>
      </c>
      <c r="G28" s="38" t="n">
        <v>0</v>
      </c>
      <c r="H28" s="38" t="n">
        <v>0</v>
      </c>
      <c r="I28" s="38" t="n">
        <v>0</v>
      </c>
      <c r="J28" s="38" t="n">
        <v>0</v>
      </c>
      <c r="K28" s="38" t="n">
        <v>0</v>
      </c>
      <c r="L28" s="38" t="n">
        <v>0</v>
      </c>
      <c r="M28" s="38" t="n">
        <v>0</v>
      </c>
      <c r="N28" s="40">
        <f>SUM(B28:M28)</f>
        <v/>
      </c>
    </row>
    <row r="29">
      <c r="A29" s="11" t="inlineStr">
        <is>
          <t>Calculated P&amp;L rows — formulas are linked to the inputs above</t>
        </is>
      </c>
    </row>
    <row r="30">
      <c r="A30" s="6" t="inlineStr">
        <is>
          <t>Available room nights</t>
        </is>
      </c>
      <c r="B30" s="41">
        <f>B5*B6</f>
        <v/>
      </c>
      <c r="C30" s="41">
        <f>C5*C6</f>
        <v/>
      </c>
      <c r="D30" s="41">
        <f>D5*D6</f>
        <v/>
      </c>
      <c r="E30" s="41">
        <f>E5*E6</f>
        <v/>
      </c>
      <c r="F30" s="41">
        <f>F5*F6</f>
        <v/>
      </c>
      <c r="G30" s="41">
        <f>G5*G6</f>
        <v/>
      </c>
      <c r="H30" s="41">
        <f>H5*H6</f>
        <v/>
      </c>
      <c r="I30" s="41">
        <f>I5*I6</f>
        <v/>
      </c>
      <c r="J30" s="41">
        <f>J5*J6</f>
        <v/>
      </c>
      <c r="K30" s="41">
        <f>K5*K6</f>
        <v/>
      </c>
      <c r="L30" s="41">
        <f>L5*L6</f>
        <v/>
      </c>
      <c r="M30" s="41">
        <f>M5*M6</f>
        <v/>
      </c>
      <c r="N30" s="41">
        <f>SUM(B30:M30)</f>
        <v/>
      </c>
    </row>
    <row r="31">
      <c r="A31" s="6" t="inlineStr">
        <is>
          <t>Sold room nights</t>
        </is>
      </c>
      <c r="B31" s="41">
        <f>B30*B7</f>
        <v/>
      </c>
      <c r="C31" s="41">
        <f>C30*C7</f>
        <v/>
      </c>
      <c r="D31" s="41">
        <f>D30*D7</f>
        <v/>
      </c>
      <c r="E31" s="41">
        <f>E30*E7</f>
        <v/>
      </c>
      <c r="F31" s="41">
        <f>F30*F7</f>
        <v/>
      </c>
      <c r="G31" s="41">
        <f>G30*G7</f>
        <v/>
      </c>
      <c r="H31" s="41">
        <f>H30*H7</f>
        <v/>
      </c>
      <c r="I31" s="41">
        <f>I30*I7</f>
        <v/>
      </c>
      <c r="J31" s="41">
        <f>J30*J7</f>
        <v/>
      </c>
      <c r="K31" s="41">
        <f>K30*K7</f>
        <v/>
      </c>
      <c r="L31" s="41">
        <f>L30*L7</f>
        <v/>
      </c>
      <c r="M31" s="41">
        <f>M30*M7</f>
        <v/>
      </c>
      <c r="N31" s="41">
        <f>SUM(B31:M31)</f>
        <v/>
      </c>
    </row>
    <row r="32">
      <c r="A32" s="6" t="inlineStr">
        <is>
          <t>Room revenue</t>
        </is>
      </c>
      <c r="B32" s="42">
        <f>B31*B8</f>
        <v/>
      </c>
      <c r="C32" s="42">
        <f>C31*C8</f>
        <v/>
      </c>
      <c r="D32" s="42">
        <f>D31*D8</f>
        <v/>
      </c>
      <c r="E32" s="42">
        <f>E31*E8</f>
        <v/>
      </c>
      <c r="F32" s="42">
        <f>F31*F8</f>
        <v/>
      </c>
      <c r="G32" s="42">
        <f>G31*G8</f>
        <v/>
      </c>
      <c r="H32" s="42">
        <f>H31*H8</f>
        <v/>
      </c>
      <c r="I32" s="42">
        <f>I31*I8</f>
        <v/>
      </c>
      <c r="J32" s="42">
        <f>J31*J8</f>
        <v/>
      </c>
      <c r="K32" s="42">
        <f>K31*K8</f>
        <v/>
      </c>
      <c r="L32" s="42">
        <f>L31*L8</f>
        <v/>
      </c>
      <c r="M32" s="42">
        <f>M31*M8</f>
        <v/>
      </c>
      <c r="N32" s="42">
        <f>SUM(B32:M32)</f>
        <v/>
      </c>
    </row>
    <row r="33">
      <c r="A33" s="6" t="inlineStr">
        <is>
          <t>Extra revenue</t>
        </is>
      </c>
      <c r="B33" s="42">
        <f>B31*B9</f>
        <v/>
      </c>
      <c r="C33" s="42">
        <f>C31*C9</f>
        <v/>
      </c>
      <c r="D33" s="42">
        <f>D31*D9</f>
        <v/>
      </c>
      <c r="E33" s="42">
        <f>E31*E9</f>
        <v/>
      </c>
      <c r="F33" s="42">
        <f>F31*F9</f>
        <v/>
      </c>
      <c r="G33" s="42">
        <f>G31*G9</f>
        <v/>
      </c>
      <c r="H33" s="42">
        <f>H31*H9</f>
        <v/>
      </c>
      <c r="I33" s="42">
        <f>I31*I9</f>
        <v/>
      </c>
      <c r="J33" s="42">
        <f>J31*J9</f>
        <v/>
      </c>
      <c r="K33" s="42">
        <f>K31*K9</f>
        <v/>
      </c>
      <c r="L33" s="42">
        <f>L31*L9</f>
        <v/>
      </c>
      <c r="M33" s="42">
        <f>M31*M9</f>
        <v/>
      </c>
      <c r="N33" s="42">
        <f>SUM(B33:M33)</f>
        <v/>
      </c>
    </row>
    <row r="34">
      <c r="A34" s="23" t="inlineStr">
        <is>
          <t>Total revenue excl. VAT</t>
        </is>
      </c>
      <c r="B34" s="43">
        <f>B32+B33</f>
        <v/>
      </c>
      <c r="C34" s="43">
        <f>C32+C33</f>
        <v/>
      </c>
      <c r="D34" s="43">
        <f>D32+D33</f>
        <v/>
      </c>
      <c r="E34" s="43">
        <f>E32+E33</f>
        <v/>
      </c>
      <c r="F34" s="43">
        <f>F32+F33</f>
        <v/>
      </c>
      <c r="G34" s="43">
        <f>G32+G33</f>
        <v/>
      </c>
      <c r="H34" s="43">
        <f>H32+H33</f>
        <v/>
      </c>
      <c r="I34" s="43">
        <f>I32+I33</f>
        <v/>
      </c>
      <c r="J34" s="43">
        <f>J32+J33</f>
        <v/>
      </c>
      <c r="K34" s="43">
        <f>K32+K33</f>
        <v/>
      </c>
      <c r="L34" s="43">
        <f>L32+L33</f>
        <v/>
      </c>
      <c r="M34" s="43">
        <f>M32+M33</f>
        <v/>
      </c>
      <c r="N34" s="43">
        <f>SUM(B34:M34)</f>
        <v/>
      </c>
    </row>
    <row r="35">
      <c r="A35" s="6" t="inlineStr">
        <is>
          <t>Channel share check</t>
        </is>
      </c>
      <c r="B35" s="44">
        <f>IF(ABS(SUM(B10:B12)-1)&lt;0.0001,"OK","CHECK")</f>
        <v/>
      </c>
      <c r="C35" s="44">
        <f>IF(ABS(SUM(C10:C12)-1)&lt;0.0001,"OK","CHECK")</f>
        <v/>
      </c>
      <c r="D35" s="44">
        <f>IF(ABS(SUM(D10:D12)-1)&lt;0.0001,"OK","CHECK")</f>
        <v/>
      </c>
      <c r="E35" s="44">
        <f>IF(ABS(SUM(E10:E12)-1)&lt;0.0001,"OK","CHECK")</f>
        <v/>
      </c>
      <c r="F35" s="44">
        <f>IF(ABS(SUM(F10:F12)-1)&lt;0.0001,"OK","CHECK")</f>
        <v/>
      </c>
      <c r="G35" s="44">
        <f>IF(ABS(SUM(G10:G12)-1)&lt;0.0001,"OK","CHECK")</f>
        <v/>
      </c>
      <c r="H35" s="44">
        <f>IF(ABS(SUM(H10:H12)-1)&lt;0.0001,"OK","CHECK")</f>
        <v/>
      </c>
      <c r="I35" s="44">
        <f>IF(ABS(SUM(I10:I12)-1)&lt;0.0001,"OK","CHECK")</f>
        <v/>
      </c>
      <c r="J35" s="44">
        <f>IF(ABS(SUM(J10:J12)-1)&lt;0.0001,"OK","CHECK")</f>
        <v/>
      </c>
      <c r="K35" s="44">
        <f>IF(ABS(SUM(K10:K12)-1)&lt;0.0001,"OK","CHECK")</f>
        <v/>
      </c>
      <c r="L35" s="44">
        <f>IF(ABS(SUM(L10:L12)-1)&lt;0.0001,"OK","CHECK")</f>
        <v/>
      </c>
      <c r="M35" s="44">
        <f>IF(ABS(SUM(M10:M12)-1)&lt;0.0001,"OK","CHECK")</f>
        <v/>
      </c>
      <c r="N35" s="42" t="inlineStr">
        <is>
          <t>see months</t>
        </is>
      </c>
    </row>
    <row r="36">
      <c r="A36" s="6" t="inlineStr">
        <is>
          <t>OTA commission</t>
        </is>
      </c>
      <c r="B36" s="42">
        <f>B32*B10*B13</f>
        <v/>
      </c>
      <c r="C36" s="42">
        <f>C32*C10*C13</f>
        <v/>
      </c>
      <c r="D36" s="42">
        <f>D32*D10*D13</f>
        <v/>
      </c>
      <c r="E36" s="42">
        <f>E32*E10*E13</f>
        <v/>
      </c>
      <c r="F36" s="42">
        <f>F32*F10*F13</f>
        <v/>
      </c>
      <c r="G36" s="42">
        <f>G32*G10*G13</f>
        <v/>
      </c>
      <c r="H36" s="42">
        <f>H32*H10*H13</f>
        <v/>
      </c>
      <c r="I36" s="42">
        <f>I32*I10*I13</f>
        <v/>
      </c>
      <c r="J36" s="42">
        <f>J32*J10*J13</f>
        <v/>
      </c>
      <c r="K36" s="42">
        <f>K32*K10*K13</f>
        <v/>
      </c>
      <c r="L36" s="42">
        <f>L32*L10*L13</f>
        <v/>
      </c>
      <c r="M36" s="42">
        <f>M32*M10*M13</f>
        <v/>
      </c>
      <c r="N36" s="42">
        <f>SUM(B36:M36)</f>
        <v/>
      </c>
    </row>
    <row r="37">
      <c r="A37" s="6" t="inlineStr">
        <is>
          <t>Direct channel: payments / costs</t>
        </is>
      </c>
      <c r="B37" s="42">
        <f>B32*B11*B14</f>
        <v/>
      </c>
      <c r="C37" s="42">
        <f>C32*C11*C14</f>
        <v/>
      </c>
      <c r="D37" s="42">
        <f>D32*D11*D14</f>
        <v/>
      </c>
      <c r="E37" s="42">
        <f>E32*E11*E14</f>
        <v/>
      </c>
      <c r="F37" s="42">
        <f>F32*F11*F14</f>
        <v/>
      </c>
      <c r="G37" s="42">
        <f>G32*G11*G14</f>
        <v/>
      </c>
      <c r="H37" s="42">
        <f>H32*H11*H14</f>
        <v/>
      </c>
      <c r="I37" s="42">
        <f>I32*I11*I14</f>
        <v/>
      </c>
      <c r="J37" s="42">
        <f>J32*J11*J14</f>
        <v/>
      </c>
      <c r="K37" s="42">
        <f>K32*K11*K14</f>
        <v/>
      </c>
      <c r="L37" s="42">
        <f>L32*L11*L14</f>
        <v/>
      </c>
      <c r="M37" s="42">
        <f>M32*M11*M14</f>
        <v/>
      </c>
      <c r="N37" s="42">
        <f>SUM(B37:M37)</f>
        <v/>
      </c>
    </row>
    <row r="38">
      <c r="A38" s="6" t="inlineStr">
        <is>
          <t>Commission to agencies / groups</t>
        </is>
      </c>
      <c r="B38" s="42">
        <f>B32*B12*B15</f>
        <v/>
      </c>
      <c r="C38" s="42">
        <f>C32*C12*C15</f>
        <v/>
      </c>
      <c r="D38" s="42">
        <f>D32*D12*D15</f>
        <v/>
      </c>
      <c r="E38" s="42">
        <f>E32*E12*E15</f>
        <v/>
      </c>
      <c r="F38" s="42">
        <f>F32*F12*F15</f>
        <v/>
      </c>
      <c r="G38" s="42">
        <f>G32*G12*G15</f>
        <v/>
      </c>
      <c r="H38" s="42">
        <f>H32*H12*H15</f>
        <v/>
      </c>
      <c r="I38" s="42">
        <f>I32*I12*I15</f>
        <v/>
      </c>
      <c r="J38" s="42">
        <f>J32*J12*J15</f>
        <v/>
      </c>
      <c r="K38" s="42">
        <f>K32*K12*K15</f>
        <v/>
      </c>
      <c r="L38" s="42">
        <f>L32*L12*L15</f>
        <v/>
      </c>
      <c r="M38" s="42">
        <f>M32*M12*M15</f>
        <v/>
      </c>
      <c r="N38" s="42">
        <f>SUM(B38:M38)</f>
        <v/>
      </c>
    </row>
    <row r="39">
      <c r="A39" s="6" t="inlineStr">
        <is>
          <t>Cost of additional services</t>
        </is>
      </c>
      <c r="B39" s="42">
        <f>B33*B20</f>
        <v/>
      </c>
      <c r="C39" s="42">
        <f>C33*C20</f>
        <v/>
      </c>
      <c r="D39" s="42">
        <f>D33*D20</f>
        <v/>
      </c>
      <c r="E39" s="42">
        <f>E33*E20</f>
        <v/>
      </c>
      <c r="F39" s="42">
        <f>F33*F20</f>
        <v/>
      </c>
      <c r="G39" s="42">
        <f>G33*G20</f>
        <v/>
      </c>
      <c r="H39" s="42">
        <f>H33*H20</f>
        <v/>
      </c>
      <c r="I39" s="42">
        <f>I33*I20</f>
        <v/>
      </c>
      <c r="J39" s="42">
        <f>J33*J20</f>
        <v/>
      </c>
      <c r="K39" s="42">
        <f>K33*K20</f>
        <v/>
      </c>
      <c r="L39" s="42">
        <f>L33*L20</f>
        <v/>
      </c>
      <c r="M39" s="42">
        <f>M33*M20</f>
        <v/>
      </c>
      <c r="N39" s="42">
        <f>SUM(B39:M39)</f>
        <v/>
      </c>
    </row>
    <row r="40">
      <c r="A40" s="6" t="inlineStr">
        <is>
          <t>Salaries</t>
        </is>
      </c>
      <c r="B40" s="42">
        <f>B16+B28</f>
        <v/>
      </c>
      <c r="C40" s="42">
        <f>C16+C28</f>
        <v/>
      </c>
      <c r="D40" s="42">
        <f>D16+D28</f>
        <v/>
      </c>
      <c r="E40" s="42">
        <f>E16+E28</f>
        <v/>
      </c>
      <c r="F40" s="42">
        <f>F16+F28</f>
        <v/>
      </c>
      <c r="G40" s="42">
        <f>G16+G28</f>
        <v/>
      </c>
      <c r="H40" s="42">
        <f>H16+H28</f>
        <v/>
      </c>
      <c r="I40" s="42">
        <f>I16+I28</f>
        <v/>
      </c>
      <c r="J40" s="42">
        <f>J16+J28</f>
        <v/>
      </c>
      <c r="K40" s="42">
        <f>K16+K28</f>
        <v/>
      </c>
      <c r="L40" s="42">
        <f>L16+L28</f>
        <v/>
      </c>
      <c r="M40" s="42">
        <f>M16+M28</f>
        <v/>
      </c>
      <c r="N40" s="42">
        <f>SUM(B40:M40)</f>
        <v/>
      </c>
    </row>
    <row r="41">
      <c r="A41" s="6" t="inlineStr">
        <is>
          <t>Utilities</t>
        </is>
      </c>
      <c r="B41" s="42">
        <f>B17+B31*B18</f>
        <v/>
      </c>
      <c r="C41" s="42">
        <f>C17+C31*C18</f>
        <v/>
      </c>
      <c r="D41" s="42">
        <f>D17+D31*D18</f>
        <v/>
      </c>
      <c r="E41" s="42">
        <f>E17+E31*E18</f>
        <v/>
      </c>
      <c r="F41" s="42">
        <f>F17+F31*F18</f>
        <v/>
      </c>
      <c r="G41" s="42">
        <f>G17+G31*G18</f>
        <v/>
      </c>
      <c r="H41" s="42">
        <f>H17+H31*H18</f>
        <v/>
      </c>
      <c r="I41" s="42">
        <f>I17+I31*I18</f>
        <v/>
      </c>
      <c r="J41" s="42">
        <f>J17+J31*J18</f>
        <v/>
      </c>
      <c r="K41" s="42">
        <f>K17+K31*K18</f>
        <v/>
      </c>
      <c r="L41" s="42">
        <f>L17+L31*L18</f>
        <v/>
      </c>
      <c r="M41" s="42">
        <f>M17+M31*M18</f>
        <v/>
      </c>
      <c r="N41" s="42">
        <f>SUM(B41:M41)</f>
        <v/>
      </c>
    </row>
    <row r="42">
      <c r="A42" s="6" t="inlineStr">
        <is>
          <t>Housekeeping and laundry</t>
        </is>
      </c>
      <c r="B42" s="42">
        <f>B31*B19</f>
        <v/>
      </c>
      <c r="C42" s="42">
        <f>C31*C19</f>
        <v/>
      </c>
      <c r="D42" s="42">
        <f>D31*D19</f>
        <v/>
      </c>
      <c r="E42" s="42">
        <f>E31*E19</f>
        <v/>
      </c>
      <c r="F42" s="42">
        <f>F31*F19</f>
        <v/>
      </c>
      <c r="G42" s="42">
        <f>G31*G19</f>
        <v/>
      </c>
      <c r="H42" s="42">
        <f>H31*H19</f>
        <v/>
      </c>
      <c r="I42" s="42">
        <f>I31*I19</f>
        <v/>
      </c>
      <c r="J42" s="42">
        <f>J31*J19</f>
        <v/>
      </c>
      <c r="K42" s="42">
        <f>K31*K19</f>
        <v/>
      </c>
      <c r="L42" s="42">
        <f>L31*L19</f>
        <v/>
      </c>
      <c r="M42" s="42">
        <f>M31*M19</f>
        <v/>
      </c>
      <c r="N42" s="42">
        <f>SUM(B42:M42)</f>
        <v/>
      </c>
    </row>
    <row r="43">
      <c r="A43" s="6" t="inlineStr">
        <is>
          <t>Rent / use</t>
        </is>
      </c>
      <c r="B43" s="42">
        <f>B21</f>
        <v/>
      </c>
      <c r="C43" s="42">
        <f>C21</f>
        <v/>
      </c>
      <c r="D43" s="42">
        <f>D21</f>
        <v/>
      </c>
      <c r="E43" s="42">
        <f>E21</f>
        <v/>
      </c>
      <c r="F43" s="42">
        <f>F21</f>
        <v/>
      </c>
      <c r="G43" s="42">
        <f>G21</f>
        <v/>
      </c>
      <c r="H43" s="42">
        <f>H21</f>
        <v/>
      </c>
      <c r="I43" s="42">
        <f>I21</f>
        <v/>
      </c>
      <c r="J43" s="42">
        <f>J21</f>
        <v/>
      </c>
      <c r="K43" s="42">
        <f>K21</f>
        <v/>
      </c>
      <c r="L43" s="42">
        <f>L21</f>
        <v/>
      </c>
      <c r="M43" s="42">
        <f>M21</f>
        <v/>
      </c>
      <c r="N43" s="42">
        <f>SUM(B43:M43)</f>
        <v/>
      </c>
    </row>
    <row r="44">
      <c r="A44" s="6" t="inlineStr">
        <is>
          <t>Maintenance and repairs</t>
        </is>
      </c>
      <c r="B44" s="42">
        <f>B22</f>
        <v/>
      </c>
      <c r="C44" s="42">
        <f>C22</f>
        <v/>
      </c>
      <c r="D44" s="42">
        <f>D22</f>
        <v/>
      </c>
      <c r="E44" s="42">
        <f>E22</f>
        <v/>
      </c>
      <c r="F44" s="42">
        <f>F22</f>
        <v/>
      </c>
      <c r="G44" s="42">
        <f>G22</f>
        <v/>
      </c>
      <c r="H44" s="42">
        <f>H22</f>
        <v/>
      </c>
      <c r="I44" s="42">
        <f>I22</f>
        <v/>
      </c>
      <c r="J44" s="42">
        <f>J22</f>
        <v/>
      </c>
      <c r="K44" s="42">
        <f>K22</f>
        <v/>
      </c>
      <c r="L44" s="42">
        <f>L22</f>
        <v/>
      </c>
      <c r="M44" s="42">
        <f>M22</f>
        <v/>
      </c>
      <c r="N44" s="42">
        <f>SUM(B44:M44)</f>
        <v/>
      </c>
    </row>
    <row r="45">
      <c r="A45" s="6" t="inlineStr">
        <is>
          <t>Accounting, software, communications, insurance</t>
        </is>
      </c>
      <c r="B45" s="42">
        <f>B23</f>
        <v/>
      </c>
      <c r="C45" s="42">
        <f>C23</f>
        <v/>
      </c>
      <c r="D45" s="42">
        <f>D23</f>
        <v/>
      </c>
      <c r="E45" s="42">
        <f>E23</f>
        <v/>
      </c>
      <c r="F45" s="42">
        <f>F23</f>
        <v/>
      </c>
      <c r="G45" s="42">
        <f>G23</f>
        <v/>
      </c>
      <c r="H45" s="42">
        <f>H23</f>
        <v/>
      </c>
      <c r="I45" s="42">
        <f>I23</f>
        <v/>
      </c>
      <c r="J45" s="42">
        <f>J23</f>
        <v/>
      </c>
      <c r="K45" s="42">
        <f>K23</f>
        <v/>
      </c>
      <c r="L45" s="42">
        <f>L23</f>
        <v/>
      </c>
      <c r="M45" s="42">
        <f>M23</f>
        <v/>
      </c>
      <c r="N45" s="42">
        <f>SUM(B45:M45)</f>
        <v/>
      </c>
    </row>
    <row r="46">
      <c r="A46" s="6" t="inlineStr">
        <is>
          <t>Marketing and sales</t>
        </is>
      </c>
      <c r="B46" s="42">
        <f>B24</f>
        <v/>
      </c>
      <c r="C46" s="42">
        <f>C24</f>
        <v/>
      </c>
      <c r="D46" s="42">
        <f>D24</f>
        <v/>
      </c>
      <c r="E46" s="42">
        <f>E24</f>
        <v/>
      </c>
      <c r="F46" s="42">
        <f>F24</f>
        <v/>
      </c>
      <c r="G46" s="42">
        <f>G24</f>
        <v/>
      </c>
      <c r="H46" s="42">
        <f>H24</f>
        <v/>
      </c>
      <c r="I46" s="42">
        <f>I24</f>
        <v/>
      </c>
      <c r="J46" s="42">
        <f>J24</f>
        <v/>
      </c>
      <c r="K46" s="42">
        <f>K24</f>
        <v/>
      </c>
      <c r="L46" s="42">
        <f>L24</f>
        <v/>
      </c>
      <c r="M46" s="42">
        <f>M24</f>
        <v/>
      </c>
      <c r="N46" s="42">
        <f>SUM(B46:M46)</f>
        <v/>
      </c>
    </row>
    <row r="47">
      <c r="A47" s="6" t="inlineStr">
        <is>
          <t>Other regular costs</t>
        </is>
      </c>
      <c r="B47" s="42">
        <f>B25</f>
        <v/>
      </c>
      <c r="C47" s="42">
        <f>C25</f>
        <v/>
      </c>
      <c r="D47" s="42">
        <f>D25</f>
        <v/>
      </c>
      <c r="E47" s="42">
        <f>E25</f>
        <v/>
      </c>
      <c r="F47" s="42">
        <f>F25</f>
        <v/>
      </c>
      <c r="G47" s="42">
        <f>G25</f>
        <v/>
      </c>
      <c r="H47" s="42">
        <f>H25</f>
        <v/>
      </c>
      <c r="I47" s="42">
        <f>I25</f>
        <v/>
      </c>
      <c r="J47" s="42">
        <f>J25</f>
        <v/>
      </c>
      <c r="K47" s="42">
        <f>K25</f>
        <v/>
      </c>
      <c r="L47" s="42">
        <f>L25</f>
        <v/>
      </c>
      <c r="M47" s="42">
        <f>M25</f>
        <v/>
      </c>
      <c r="N47" s="42">
        <f>SUM(B47:M47)</f>
        <v/>
      </c>
    </row>
    <row r="48">
      <c r="A48" s="27" t="inlineStr">
        <is>
          <t>Total known operating costs</t>
        </is>
      </c>
      <c r="B48" s="45">
        <f>SUM(B36:B47)</f>
        <v/>
      </c>
      <c r="C48" s="45">
        <f>SUM(C36:C47)</f>
        <v/>
      </c>
      <c r="D48" s="45">
        <f>SUM(D36:D47)</f>
        <v/>
      </c>
      <c r="E48" s="45">
        <f>SUM(E36:E47)</f>
        <v/>
      </c>
      <c r="F48" s="45">
        <f>SUM(F36:F47)</f>
        <v/>
      </c>
      <c r="G48" s="45">
        <f>SUM(G36:G47)</f>
        <v/>
      </c>
      <c r="H48" s="45">
        <f>SUM(H36:H47)</f>
        <v/>
      </c>
      <c r="I48" s="45">
        <f>SUM(I36:I47)</f>
        <v/>
      </c>
      <c r="J48" s="45">
        <f>SUM(J36:J47)</f>
        <v/>
      </c>
      <c r="K48" s="45">
        <f>SUM(K36:K47)</f>
        <v/>
      </c>
      <c r="L48" s="45">
        <f>SUM(L36:L47)</f>
        <v/>
      </c>
      <c r="M48" s="45">
        <f>SUM(M36:M47)</f>
        <v/>
      </c>
      <c r="N48" s="45">
        <f>SUM(B48:M48)</f>
        <v/>
      </c>
    </row>
    <row r="49" ht="30" customHeight="1">
      <c r="A49" s="27" t="inlineStr">
        <is>
          <t>Operating result before reserve, depreciation, interest and taxes</t>
        </is>
      </c>
      <c r="B49" s="45">
        <f>B34-B48</f>
        <v/>
      </c>
      <c r="C49" s="45">
        <f>C34-C48</f>
        <v/>
      </c>
      <c r="D49" s="45">
        <f>D34-D48</f>
        <v/>
      </c>
      <c r="E49" s="45">
        <f>E34-E48</f>
        <v/>
      </c>
      <c r="F49" s="45">
        <f>F34-F48</f>
        <v/>
      </c>
      <c r="G49" s="45">
        <f>G34-G48</f>
        <v/>
      </c>
      <c r="H49" s="45">
        <f>H34-H48</f>
        <v/>
      </c>
      <c r="I49" s="45">
        <f>I34-I48</f>
        <v/>
      </c>
      <c r="J49" s="45">
        <f>J34-J48</f>
        <v/>
      </c>
      <c r="K49" s="45">
        <f>K34-K48</f>
        <v/>
      </c>
      <c r="L49" s="45">
        <f>L34-L48</f>
        <v/>
      </c>
      <c r="M49" s="45">
        <f>M34-M48</f>
        <v/>
      </c>
      <c r="N49" s="45">
        <f>SUM(B49:M49)</f>
        <v/>
      </c>
    </row>
    <row r="50">
      <c r="A50" s="6" t="inlineStr">
        <is>
          <t>Planned reserve (not an accounting expense)</t>
        </is>
      </c>
      <c r="B50" s="42">
        <f>B48*B26</f>
        <v/>
      </c>
      <c r="C50" s="42">
        <f>C48*C26</f>
        <v/>
      </c>
      <c r="D50" s="42">
        <f>D48*D26</f>
        <v/>
      </c>
      <c r="E50" s="42">
        <f>E48*E26</f>
        <v/>
      </c>
      <c r="F50" s="42">
        <f>F48*F26</f>
        <v/>
      </c>
      <c r="G50" s="42">
        <f>G48*G26</f>
        <v/>
      </c>
      <c r="H50" s="42">
        <f>H48*H26</f>
        <v/>
      </c>
      <c r="I50" s="42">
        <f>I48*I26</f>
        <v/>
      </c>
      <c r="J50" s="42">
        <f>J48*J26</f>
        <v/>
      </c>
      <c r="K50" s="42">
        <f>K48*K26</f>
        <v/>
      </c>
      <c r="L50" s="42">
        <f>L48*L26</f>
        <v/>
      </c>
      <c r="M50" s="42">
        <f>M48*M26</f>
        <v/>
      </c>
      <c r="N50" s="42">
        <f>SUM(B50:M50)</f>
        <v/>
      </c>
    </row>
    <row r="51" ht="30" customHeight="1">
      <c r="A51" s="31" t="inlineStr">
        <is>
          <t>Result after reserve, before depreciation, interest and taxes</t>
        </is>
      </c>
      <c r="B51" s="46">
        <f>B49-B50</f>
        <v/>
      </c>
      <c r="C51" s="46">
        <f>C49-C50</f>
        <v/>
      </c>
      <c r="D51" s="46">
        <f>D49-D50</f>
        <v/>
      </c>
      <c r="E51" s="46">
        <f>E49-E50</f>
        <v/>
      </c>
      <c r="F51" s="46">
        <f>F49-F50</f>
        <v/>
      </c>
      <c r="G51" s="46">
        <f>G49-G50</f>
        <v/>
      </c>
      <c r="H51" s="46">
        <f>H49-H50</f>
        <v/>
      </c>
      <c r="I51" s="46">
        <f>I49-I50</f>
        <v/>
      </c>
      <c r="J51" s="46">
        <f>J49-J50</f>
        <v/>
      </c>
      <c r="K51" s="46">
        <f>K49-K50</f>
        <v/>
      </c>
      <c r="L51" s="46">
        <f>L49-L50</f>
        <v/>
      </c>
      <c r="M51" s="46">
        <f>M49-M50</f>
        <v/>
      </c>
      <c r="N51" s="46">
        <f>SUM(B51:M51)</f>
        <v/>
      </c>
    </row>
    <row r="52">
      <c r="A52" s="31" t="inlineStr">
        <is>
          <t>Tax estimate entered by accountant</t>
        </is>
      </c>
      <c r="B52" s="46">
        <f>B27</f>
        <v/>
      </c>
      <c r="C52" s="46">
        <f>C27</f>
        <v/>
      </c>
      <c r="D52" s="46">
        <f>D27</f>
        <v/>
      </c>
      <c r="E52" s="46">
        <f>E27</f>
        <v/>
      </c>
      <c r="F52" s="46">
        <f>F27</f>
        <v/>
      </c>
      <c r="G52" s="46">
        <f>G27</f>
        <v/>
      </c>
      <c r="H52" s="46">
        <f>H27</f>
        <v/>
      </c>
      <c r="I52" s="46">
        <f>I27</f>
        <v/>
      </c>
      <c r="J52" s="46">
        <f>J27</f>
        <v/>
      </c>
      <c r="K52" s="46">
        <f>K27</f>
        <v/>
      </c>
      <c r="L52" s="46">
        <f>L27</f>
        <v/>
      </c>
      <c r="M52" s="46">
        <f>M27</f>
        <v/>
      </c>
      <c r="N52" s="46">
        <f>SUM(B52:M52)</f>
        <v/>
      </c>
    </row>
    <row r="53">
      <c r="A53" s="31" t="inlineStr">
        <is>
          <t>Planned balance after reserve and tax estimate</t>
        </is>
      </c>
      <c r="B53" s="46">
        <f>B51-B52</f>
        <v/>
      </c>
      <c r="C53" s="46">
        <f>C51-C52</f>
        <v/>
      </c>
      <c r="D53" s="46">
        <f>D51-D52</f>
        <v/>
      </c>
      <c r="E53" s="46">
        <f>E51-E52</f>
        <v/>
      </c>
      <c r="F53" s="46">
        <f>F51-F52</f>
        <v/>
      </c>
      <c r="G53" s="46">
        <f>G51-G52</f>
        <v/>
      </c>
      <c r="H53" s="46">
        <f>H51-H52</f>
        <v/>
      </c>
      <c r="I53" s="46">
        <f>I51-I52</f>
        <v/>
      </c>
      <c r="J53" s="46">
        <f>J51-J52</f>
        <v/>
      </c>
      <c r="K53" s="46">
        <f>K51-K52</f>
        <v/>
      </c>
      <c r="L53" s="46">
        <f>L51-L52</f>
        <v/>
      </c>
      <c r="M53" s="46">
        <f>M51-M52</f>
        <v/>
      </c>
      <c r="N53" s="46">
        <f>SUM(B53:M53)</f>
        <v/>
      </c>
    </row>
    <row r="54"/>
    <row r="55" ht="26" customHeight="1">
      <c r="A55" s="36" t="inlineStr">
        <is>
          <t>hotelcafe.ge • Free practical resources for hoteliers • Share your feedback or tell us what to improve</t>
        </is>
      </c>
    </row>
  </sheetData>
  <mergeCells count="3">
    <mergeCell ref="A29:N29"/>
    <mergeCell ref="A2:N2"/>
    <mergeCell ref="A55:N5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4" customWidth="1" min="2" max="2"/>
  </cols>
  <sheetData>
    <row r="1">
      <c r="A1" s="1" t="inlineStr">
        <is>
          <t>hotelcafe.ge | Sales channels and taxes: what to include separately</t>
        </is>
      </c>
    </row>
    <row r="2"/>
    <row r="3" ht="55" customHeight="1">
      <c r="A3" s="5" t="inlineStr">
        <is>
          <t>Channel plan</t>
        </is>
      </c>
      <c r="B3" s="6" t="inlineStr">
        <is>
          <t>For each month define where bookings will come from. The “weak / base / upside” financial scenarios do not replace a sales plan.</t>
        </is>
      </c>
    </row>
    <row r="4" ht="55" customHeight="1">
      <c r="A4" s="5" t="inlineStr">
        <is>
          <t>OTA</t>
        </is>
      </c>
      <c r="B4" s="6" t="inlineStr">
        <is>
          <t>Booking and other platforms give reach, but take a commission and control your property listing. Enter the actual commissions, payouts and cancellations from your own contracts.</t>
        </is>
      </c>
    </row>
    <row r="5" ht="55" customHeight="1">
      <c r="A5" s="5" t="inlineStr">
        <is>
          <t>Direct sales</t>
        </is>
      </c>
      <c r="B5" s="6" t="inlineStr">
        <is>
          <t>Website, phone, messengers and repeat guests. A website lets you explain your advantages in more detail, but does not guarantee traffic — set a budget and measure enquiries/bookings.</t>
        </is>
      </c>
    </row>
    <row r="6" ht="55" customHeight="1">
      <c r="A6" s="5" t="inlineStr">
        <is>
          <t>Agencies and groups</t>
        </is>
      </c>
      <c r="B6" s="6" t="inlineStr">
        <is>
          <t>Make a list of tour operators and agencies for your markets, contact them in advance, and record separately the net rates, commission, payment terms and seasonal groups.</t>
        </is>
      </c>
    </row>
    <row r="7" ht="55" customHeight="1">
      <c r="A7" s="5" t="inlineStr">
        <is>
          <t>Do not rely on a single channel</t>
        </is>
      </c>
      <c r="B7" s="6" t="inlineStr">
        <is>
          <t>Do not set Booking at 70% by default. That is only a hypothesis for your location; check competitors and your own statistics. Search, including AI recommendations, is changing, so develop several sales routes.</t>
        </is>
      </c>
    </row>
    <row r="8" ht="55" customHeight="1">
      <c r="A8" s="5" t="inlineStr">
        <is>
          <t>VAT</t>
        </is>
      </c>
      <c r="B8" s="6" t="inlineStr">
        <is>
          <t>The standard rate in Georgia is 18%; mandatory registration is usually triggered by exceeding GEL 100,000 of taxable transactions in any 12 consecutive calendar months. Check exceptions and your status with an accountant.</t>
        </is>
      </c>
    </row>
    <row r="9" ht="55" customHeight="1">
      <c r="A9" s="5" t="inlineStr">
        <is>
          <t>VAT in the P&amp;L</t>
        </is>
      </c>
      <c r="B9" s="6" t="inlineStr">
        <is>
          <t>If input VAT can be reclaimed, it is not simply a cost. Forecast revenue and ADR on an ex-VAT basis, and show output/input VAT and settlement timing in a separate cash plan.</t>
        </is>
      </c>
    </row>
    <row r="10" ht="55" customHeight="1">
      <c r="A10" s="5" t="inlineStr">
        <is>
          <t>Profit tax / dividends</t>
        </is>
      </c>
      <c r="B10" s="6" t="inlineStr">
        <is>
          <t>Companies are taxed under the distributed profit regime; the general rates and dividend withholding depend on the business form, the recipient and the transaction. Do not automatically deduct “20% on withdrawal”. Ask an accountant to calculate the specific amount.</t>
        </is>
      </c>
    </row>
    <row r="11" ht="55" customHeight="1">
      <c r="A11" s="5" t="inlineStr">
        <is>
          <t>Official source</t>
        </is>
      </c>
      <c r="B11" s="6" t="inlineStr">
        <is>
          <t>Current edition of the Tax Code: https://new.matsne.gov.ge/en/document/view/1043717?publication=236</t>
        </is>
      </c>
    </row>
    <row r="12" ht="55" customHeight="1">
      <c r="A12" s="5" t="inlineStr">
        <is>
          <t>Capital and cash outlays</t>
        </is>
      </c>
      <c r="B12" s="6" t="inlineStr">
        <is>
          <t>Renovation, furniture, loan, debt repayment, taxes and cash in the bank are not replaced by the operating P&amp;L. Make a separate monthly calendar of payments and balances.</t>
        </is>
      </c>
    </row>
    <row r="13" ht="30" customHeight="1">
      <c r="A13" s="36" t="inlineStr">
        <is>
          <t>Free resources from hotelcafe.ge • Tell us what was useful and what to improve</t>
        </is>
      </c>
    </row>
  </sheetData>
  <mergeCells count="1"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2026-10-11T18:33:25Z</dcterms:created>
  <dcterms:modified xmlns:dcterms="http://purl.org/dc/terms/" xmlns:xsi="http://www.w3.org/2001/XMLSchema-instance" xsi:type="dcterms:W3CDTF">2026-10-11T18:33:25Z</dcterms:modified>
</cp:coreProperties>
</file>